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0475" windowHeight="12045" activeTab="0"/>
  </bookViews>
  <sheets>
    <sheet name="試算シート" sheetId="1" r:id="rId1"/>
  </sheets>
  <definedNames>
    <definedName name="_xlnm.Print_Area" localSheetId="0">'試算シート'!$A$1:$AJ$39</definedName>
  </definedNames>
  <calcPr fullCalcOnLoad="1"/>
</workbook>
</file>

<file path=xl/sharedStrings.xml><?xml version="1.0" encoding="utf-8"?>
<sst xmlns="http://schemas.openxmlformats.org/spreadsheetml/2006/main" count="163" uniqueCount="89">
  <si>
    <t>試算する方の年齢が40歳以上65歳未満</t>
  </si>
  <si>
    <t>試算する方の年齢が40歳未満　または　65歳以上75歳未満</t>
  </si>
  <si>
    <t>１．医療分</t>
  </si>
  <si>
    <t>軽減判定</t>
  </si>
  <si>
    <t>A　所得割</t>
  </si>
  <si>
    <t>前年中の総所得金額等</t>
  </si>
  <si>
    <t>均等割・平等割</t>
  </si>
  <si>
    <t>×</t>
  </si>
  <si>
    <t>＝</t>
  </si>
  <si>
    <t>×</t>
  </si>
  <si>
    <t>＝</t>
  </si>
  <si>
    <t>B　資産割</t>
  </si>
  <si>
    <t>円</t>
  </si>
  <si>
    <t>当年中の固定資産税額</t>
  </si>
  <si>
    <t>×</t>
  </si>
  <si>
    <t>＝</t>
  </si>
  <si>
    <t>円以下</t>
  </si>
  <si>
    <t>７割軽減</t>
  </si>
  <si>
    <t>２．後期高齢者支援金分</t>
  </si>
  <si>
    <t>円</t>
  </si>
  <si>
    <t>＋</t>
  </si>
  <si>
    <t>５割軽減</t>
  </si>
  <si>
    <t>円×</t>
  </si>
  <si>
    <t>＋</t>
  </si>
  <si>
    <t>２割軽減</t>
  </si>
  <si>
    <t>３．介護納付金分</t>
  </si>
  <si>
    <t>医療分</t>
  </si>
  <si>
    <t>C　均等割　加入者１人につき</t>
  </si>
  <si>
    <t>計算結果</t>
  </si>
  <si>
    <t>限度額</t>
  </si>
  <si>
    <t>算定額</t>
  </si>
  <si>
    <t>軽減</t>
  </si>
  <si>
    <t>医療計</t>
  </si>
  <si>
    <t>後期計</t>
  </si>
  <si>
    <t>D　平等割　１世帯につき年額</t>
  </si>
  <si>
    <t>介護計</t>
  </si>
  <si>
    <t>アの計）40歳以上65歳未満</t>
  </si>
  <si>
    <t>後期高齢者分</t>
  </si>
  <si>
    <t>（介護あり）</t>
  </si>
  <si>
    <t>計</t>
  </si>
  <si>
    <t>×</t>
  </si>
  <si>
    <t>※年額</t>
  </si>
  <si>
    <t>イの計）40歳未満　または65歳以上75歳未満</t>
  </si>
  <si>
    <t>（介護なし）</t>
  </si>
  <si>
    <t>介護分</t>
  </si>
  <si>
    <t>年額</t>
  </si>
  <si>
    <t>加入者１</t>
  </si>
  <si>
    <t>加入者２</t>
  </si>
  <si>
    <t>加入者４</t>
  </si>
  <si>
    <t>加入者５</t>
  </si>
  <si>
    <t>特定同一世帯者</t>
  </si>
  <si>
    <t>加入者情報</t>
  </si>
  <si>
    <t>加入者６</t>
  </si>
  <si>
    <t>40歳未満</t>
  </si>
  <si>
    <t>40～65歳未満</t>
  </si>
  <si>
    <t>65～75歳未満</t>
  </si>
  <si>
    <t>人数</t>
  </si>
  <si>
    <t>所得</t>
  </si>
  <si>
    <t>所得割対象額</t>
  </si>
  <si>
    <t>被保数＋特定同一</t>
  </si>
  <si>
    <t>入力箇所</t>
  </si>
  <si>
    <t>所得割対象額</t>
  </si>
  <si>
    <t>資産割対象額</t>
  </si>
  <si>
    <t>加入者３</t>
  </si>
  <si>
    <t>*　擬制世帯主とは・・・世帯主だが、国保ではない方</t>
  </si>
  <si>
    <t>*　特定同一世帯者とは・・・国保から後期高齢者医療に移行した方（主に75歳以上を確認）</t>
  </si>
  <si>
    <t>年齢
(必須)</t>
  </si>
  <si>
    <t>擬制世帯主</t>
  </si>
  <si>
    <t>注</t>
  </si>
  <si>
    <r>
      <t>　（</t>
    </r>
    <r>
      <rPr>
        <sz val="11"/>
        <color indexed="10"/>
        <rFont val="ＭＳ Ｐゴシック"/>
        <family val="3"/>
      </rPr>
      <t>注: 擬制世帯主でかつ、特定同一世帯の方は両方に年齢を入力してください</t>
    </r>
    <r>
      <rPr>
        <sz val="11"/>
        <color indexed="62"/>
        <rFont val="ＭＳ Ｐゴシック"/>
        <family val="3"/>
      </rPr>
      <t>）</t>
    </r>
  </si>
  <si>
    <t>①</t>
  </si>
  <si>
    <t>※以下の条件についてはこの試算表では計算できません。別途担当者までお問い合わせください。</t>
  </si>
  <si>
    <t>1か月あたりの額は</t>
  </si>
  <si>
    <t>美郷町　国民健康保険税試算シート</t>
  </si>
  <si>
    <t>　　・専従者給与／専従者控除がある</t>
  </si>
  <si>
    <t>　　・後期高齢者医療制度への移行による緩和措置を受けている</t>
  </si>
  <si>
    <t>　　・非自発的失業の軽減措置をうけている</t>
  </si>
  <si>
    <t>　　・譲渡所得の特別控除を受けている</t>
  </si>
  <si>
    <t>※この試算シートはおおよその国保税額を計算するものです。実際の国保税額とは異なりますのでご了承ください。</t>
  </si>
  <si>
    <t>　　・年度途中で40歳、65歳、75歳になる方がいる</t>
  </si>
  <si>
    <t>総所得金額</t>
  </si>
  <si>
    <r>
      <t>被保険者（擬制世帯主含）の</t>
    </r>
    <r>
      <rPr>
        <sz val="11"/>
        <rFont val="ＭＳ Ｐゴシック"/>
        <family val="3"/>
      </rPr>
      <t>総所得金額</t>
    </r>
  </si>
  <si>
    <t>※国保税は4月1日から翌年3月末日までの1年間を年度単位としますが、所得については前年の所得に基づき計算します。</t>
  </si>
  <si>
    <t>）</t>
  </si>
  <si>
    <t xml:space="preserve"> ＋ 100,000円　　×　　　　　（</t>
  </si>
  <si>
    <t>　-1　　）</t>
  </si>
  <si>
    <t>　　＋　　100,000円　　　×　　　　　（</t>
  </si>
  <si>
    <t>③</t>
  </si>
  <si>
    <t>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</si>
</sst>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%"/>
    <numFmt numFmtId="178" formatCode="#,##0&quot;人&quot;"/>
    <numFmt numFmtId="179" formatCode="#,##0&quot;割&quot;"/>
    <numFmt numFmtId="180" formatCode="#,##0;&quot;△ &quot;#,##0"/>
    <numFmt numFmtId="181" formatCode="&quot;お&quot;&quot;よ&quot;&quot;そ&quot;\ #,##0&quot;円&quot;"/>
    <numFmt numFmtId="182" formatCode="&quot;約&quot;\ #,##0&quot;円&quot;"/>
  </numFmts>
  <fonts count="11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name val="mspgothic"/>
      <family val="3"/>
    </font>
    <font>
      <sz val="12"/>
      <name val="mspgothic"/>
      <family val="3"/>
    </font>
    <font>
      <sz val="11"/>
      <name val="ＭＳ Ｐゴシック"/>
      <family val="3"/>
    </font>
    <font>
      <sz val="16"/>
      <name val="メイリオ"/>
      <family val="3"/>
    </font>
    <font>
      <b/>
      <sz val="14"/>
      <name val="メイリオ"/>
      <family val="3"/>
    </font>
    <font>
      <b/>
      <sz val="12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b/>
      <sz val="16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7"/>
      <name val="mspgothic"/>
      <family val="3"/>
    </font>
    <font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2"/>
      <color indexed="17"/>
      <name val="mspgothic"/>
      <family val="3"/>
    </font>
    <font>
      <sz val="11"/>
      <color indexed="9"/>
      <name val="mspgothic"/>
      <family val="3"/>
    </font>
    <font>
      <sz val="12"/>
      <color indexed="9"/>
      <name val="メイリオ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3"/>
      <name val="ＭＳ Ｐゴシック"/>
      <family val="3"/>
    </font>
    <font>
      <b/>
      <sz val="9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メイリオ"/>
      <family val="3"/>
    </font>
    <font>
      <b/>
      <sz val="12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7"/>
      <name val="ＭＳ Ｐゴシック"/>
      <family val="3"/>
    </font>
    <font>
      <sz val="12"/>
      <color indexed="30"/>
      <name val="ＭＳ Ｐゴシック"/>
      <family val="3"/>
    </font>
    <font>
      <b/>
      <sz val="9"/>
      <color indexed="12"/>
      <name val="ＭＳ Ｐゴシック"/>
      <family val="3"/>
    </font>
    <font>
      <b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color indexed="60"/>
      <name val="ＭＳ Ｐゴシック"/>
      <family val="3"/>
    </font>
    <font>
      <b/>
      <sz val="16"/>
      <color indexed="8"/>
      <name val="メイリオ"/>
      <family val="3"/>
    </font>
    <font>
      <b/>
      <sz val="18"/>
      <color indexed="8"/>
      <name val="メイリオ"/>
      <family val="3"/>
    </font>
    <font>
      <sz val="13"/>
      <color indexed="8"/>
      <name val="メイリオ"/>
      <family val="3"/>
    </font>
    <font>
      <sz val="13"/>
      <color indexed="12"/>
      <name val="メイリオ"/>
      <family val="3"/>
    </font>
    <font>
      <sz val="12"/>
      <color indexed="8"/>
      <name val="メイリオ"/>
      <family val="3"/>
    </font>
    <font>
      <sz val="12"/>
      <color indexed="12"/>
      <name val="メイリオ"/>
      <family val="3"/>
    </font>
    <font>
      <u val="single"/>
      <sz val="12"/>
      <color indexed="12"/>
      <name val="メイリオ"/>
      <family val="3"/>
    </font>
    <font>
      <b/>
      <sz val="13"/>
      <color indexed="30"/>
      <name val="メイリオ"/>
      <family val="3"/>
    </font>
    <font>
      <b/>
      <sz val="12"/>
      <color indexed="56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2"/>
      <color theme="1"/>
      <name val="Calibri"/>
      <family val="3"/>
    </font>
    <font>
      <sz val="11"/>
      <color theme="4" tint="-0.24997000396251678"/>
      <name val="Calibri"/>
      <family val="3"/>
    </font>
    <font>
      <sz val="10"/>
      <color rgb="FFFF0000"/>
      <name val="Calibri"/>
      <family val="3"/>
    </font>
    <font>
      <b/>
      <sz val="14"/>
      <color rgb="FFFF0000"/>
      <name val="Calibri"/>
      <family val="3"/>
    </font>
    <font>
      <sz val="11"/>
      <color rgb="FF006600"/>
      <name val="mspgothic"/>
      <family val="3"/>
    </font>
    <font>
      <sz val="12"/>
      <color rgb="FFFF0000"/>
      <name val="Calibri"/>
      <family val="3"/>
    </font>
    <font>
      <sz val="12"/>
      <color rgb="FF006600"/>
      <name val="Calibri"/>
      <family val="3"/>
    </font>
    <font>
      <sz val="12"/>
      <color rgb="FF006600"/>
      <name val="mspgothic"/>
      <family val="3"/>
    </font>
    <font>
      <sz val="11"/>
      <color theme="0"/>
      <name val="mspgothic"/>
      <family val="3"/>
    </font>
    <font>
      <sz val="12"/>
      <color theme="0"/>
      <name val="メイリオ"/>
      <family val="3"/>
    </font>
    <font>
      <sz val="11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13"/>
      <name val="Calibri"/>
      <family val="3"/>
    </font>
    <font>
      <b/>
      <sz val="9"/>
      <name val="Calibri"/>
      <family val="3"/>
    </font>
    <font>
      <b/>
      <sz val="16"/>
      <color theme="1"/>
      <name val="メイリオ"/>
      <family val="3"/>
    </font>
    <font>
      <b/>
      <sz val="18"/>
      <color theme="1"/>
      <name val="メイリオ"/>
      <family val="3"/>
    </font>
    <font>
      <b/>
      <sz val="11"/>
      <color rgb="FFC00000"/>
      <name val="Calibri"/>
      <family val="3"/>
    </font>
    <font>
      <b/>
      <sz val="14"/>
      <name val="Calibri"/>
      <family val="3"/>
    </font>
    <font>
      <b/>
      <sz val="11"/>
      <color rgb="FF00B050"/>
      <name val="Calibri"/>
      <family val="3"/>
    </font>
    <font>
      <b/>
      <sz val="11"/>
      <color theme="7" tint="-0.24997000396251678"/>
      <name val="Calibri"/>
      <family val="3"/>
    </font>
    <font>
      <b/>
      <sz val="12"/>
      <color rgb="FF0000FF"/>
      <name val="Calibri"/>
      <family val="3"/>
    </font>
    <font>
      <sz val="14"/>
      <color theme="1"/>
      <name val="Calibri"/>
      <family val="3"/>
    </font>
    <font>
      <b/>
      <sz val="9"/>
      <color rgb="FF0000FF"/>
      <name val="Calibri"/>
      <family val="3"/>
    </font>
    <font>
      <sz val="10"/>
      <color theme="1"/>
      <name val="Calibri"/>
      <family val="3"/>
    </font>
    <font>
      <sz val="28"/>
      <color theme="1"/>
      <name val="メイリオ"/>
      <family val="3"/>
    </font>
    <font>
      <b/>
      <sz val="12"/>
      <color rgb="FF006600"/>
      <name val="Calibri"/>
      <family val="3"/>
    </font>
    <font>
      <sz val="12"/>
      <color rgb="FF0070C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ashDotDot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dashDotDot"/>
      <top/>
      <bottom/>
    </border>
    <border>
      <left/>
      <right style="thin"/>
      <top/>
      <bottom style="thin"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/>
      <bottom style="thick"/>
    </border>
    <border>
      <left/>
      <right style="thick"/>
      <top/>
      <bottom style="thick"/>
    </border>
    <border diagonalUp="1">
      <left style="thin">
        <color rgb="FFB2B2B2"/>
      </left>
      <right/>
      <top/>
      <bottom style="thin">
        <color theme="0" tint="-0.4999699890613556"/>
      </bottom>
      <diagonal style="thin">
        <color theme="0" tint="-0.4999699890613556"/>
      </diagonal>
    </border>
    <border diagonalUp="1">
      <left/>
      <right/>
      <top/>
      <bottom style="thin">
        <color theme="0" tint="-0.4999699890613556"/>
      </bottom>
      <diagonal style="thin">
        <color theme="0" tint="-0.4999699890613556"/>
      </diagonal>
    </border>
    <border diagonalUp="1"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  <diagonal style="hair">
        <color theme="0" tint="-0.4999699890613556"/>
      </diagonal>
    </border>
    <border diagonalUp="1">
      <left/>
      <right style="thin">
        <color rgb="FFB2B2B2"/>
      </right>
      <top style="thin">
        <color theme="0" tint="-0.4999699890613556"/>
      </top>
      <bottom style="thin">
        <color theme="0" tint="-0.4999699890613556"/>
      </bottom>
      <diagonal style="hair">
        <color theme="0" tint="-0.4999699890613556"/>
      </diagonal>
    </border>
    <border>
      <left style="thin">
        <color theme="0" tint="-0.4999699890613556"/>
      </left>
      <right/>
      <top/>
      <bottom style="thick">
        <color rgb="FF0000FF"/>
      </bottom>
    </border>
    <border>
      <left/>
      <right/>
      <top/>
      <bottom style="thick">
        <color rgb="FF0000FF"/>
      </bottom>
    </border>
    <border>
      <left/>
      <right style="thick">
        <color rgb="FF0000FF"/>
      </right>
      <top/>
      <bottom style="thick">
        <color rgb="FF0000F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thin"/>
    </border>
    <border>
      <left/>
      <right/>
      <top style="thick">
        <color rgb="FFCC00FF"/>
      </top>
      <bottom/>
    </border>
    <border>
      <left/>
      <right style="thick">
        <color rgb="FFCC00FF"/>
      </right>
      <top style="thick">
        <color rgb="FFCC00FF"/>
      </top>
      <bottom/>
    </border>
    <border>
      <left/>
      <right/>
      <top/>
      <bottom style="thick">
        <color rgb="FFCC00FF"/>
      </bottom>
    </border>
    <border>
      <left/>
      <right style="thick">
        <color rgb="FFCC00FF"/>
      </right>
      <top/>
      <bottom style="thick">
        <color rgb="FFCC00FF"/>
      </bottom>
    </border>
    <border>
      <left style="medium"/>
      <right style="hair"/>
      <top style="thin"/>
      <bottom/>
    </border>
    <border>
      <left style="medium"/>
      <right style="hair"/>
      <top/>
      <bottom style="medium"/>
    </border>
    <border>
      <left style="thick">
        <color rgb="FFCC00FF"/>
      </left>
      <right/>
      <top style="thick">
        <color rgb="FFCC00FF"/>
      </top>
      <bottom/>
    </border>
    <border>
      <left style="thick">
        <color rgb="FFCC00FF"/>
      </left>
      <right/>
      <top/>
      <bottom style="thick">
        <color rgb="FFCC00FF"/>
      </bottom>
    </border>
    <border>
      <left style="thin">
        <color rgb="FFB2B2B2"/>
      </left>
      <right style="thick">
        <color rgb="FF0000FF"/>
      </right>
      <top style="thin">
        <color rgb="FFB2B2B2"/>
      </top>
      <bottom style="thin">
        <color rgb="FFB2B2B2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 style="thick">
        <color rgb="FF0000FF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rgb="FFB2B2B2"/>
      </right>
      <top style="thin">
        <color theme="0" tint="-0.4999699890613556"/>
      </top>
      <bottom style="thin">
        <color theme="0" tint="-0.4999699890613556"/>
      </bottom>
    </border>
    <border>
      <left style="thick">
        <color rgb="FF0000FF"/>
      </left>
      <right style="thin">
        <color theme="0" tint="-0.4999699890613556"/>
      </right>
      <top style="thick">
        <color rgb="FF0000FF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ck">
        <color rgb="FF0000FF"/>
      </top>
      <bottom style="thin">
        <color theme="0" tint="-0.4999699890613556"/>
      </bottom>
    </border>
    <border>
      <left style="thick">
        <color rgb="FF0000FF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>
        <color rgb="FF0000FF"/>
      </left>
      <right style="thin">
        <color theme="0" tint="-0.4999699890613556"/>
      </right>
      <top style="thin">
        <color theme="0" tint="-0.4999699890613556"/>
      </top>
      <bottom style="thick">
        <color rgb="FF0000F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00FF"/>
      </bottom>
    </border>
    <border>
      <left style="thin">
        <color theme="0" tint="-0.4999699890613556"/>
      </left>
      <right/>
      <top style="thin">
        <color theme="0" tint="-0.4999699890613556"/>
      </top>
      <bottom style="thick">
        <color rgb="FF0000FF"/>
      </bottom>
    </border>
    <border>
      <left/>
      <right/>
      <top style="thin">
        <color theme="0" tint="-0.4999699890613556"/>
      </top>
      <bottom style="thick">
        <color rgb="FF0000FF"/>
      </bottom>
    </border>
    <border>
      <left/>
      <right style="thick">
        <color rgb="FF0000FF"/>
      </right>
      <top style="thin">
        <color theme="0" tint="-0.4999699890613556"/>
      </top>
      <bottom style="thick">
        <color rgb="FF0000FF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ck">
        <color rgb="FF0000FF"/>
      </right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dashed">
        <color rgb="FF0000FF"/>
      </bottom>
    </border>
    <border>
      <left/>
      <right/>
      <top style="thin">
        <color theme="0" tint="-0.4999699890613556"/>
      </top>
      <bottom style="dashed">
        <color rgb="FF0000FF"/>
      </bottom>
    </border>
    <border>
      <left/>
      <right style="thick">
        <color rgb="FF0000FF"/>
      </right>
      <top style="thin">
        <color theme="0" tint="-0.4999699890613556"/>
      </top>
      <bottom style="dashed">
        <color rgb="FF0000FF"/>
      </bottom>
    </border>
    <border>
      <left style="thin">
        <color rgb="FFB2B2B2"/>
      </left>
      <right/>
      <top style="thin">
        <color rgb="FFB2B2B2"/>
      </top>
      <bottom/>
    </border>
    <border>
      <left/>
      <right/>
      <top style="thin">
        <color rgb="FFB2B2B2"/>
      </top>
      <bottom/>
    </border>
    <border>
      <left/>
      <right style="thin">
        <color rgb="FFB2B2B2"/>
      </right>
      <top style="thin">
        <color rgb="FFB2B2B2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>
        <color rgb="FF0000FF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ck">
        <color rgb="FF0000FF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 diagonalUp="1">
      <left style="thick">
        <color rgb="FF0000FF"/>
      </left>
      <right/>
      <top style="thin">
        <color theme="0" tint="-0.4999699890613556"/>
      </top>
      <bottom style="thin">
        <color theme="0" tint="-0.4999699890613556"/>
      </bottom>
      <diagonal style="thin">
        <color theme="0" tint="-0.4999699890613556"/>
      </diagonal>
    </border>
    <border diagonalUp="1">
      <left/>
      <right style="thin">
        <color rgb="FFB2B2B2"/>
      </right>
      <top style="thin">
        <color theme="0" tint="-0.4999699890613556"/>
      </top>
      <bottom style="thin">
        <color theme="0" tint="-0.4999699890613556"/>
      </bottom>
      <diagonal style="thin">
        <color theme="0" tint="-0.4999699890613556"/>
      </diagonal>
    </border>
    <border>
      <left style="thick">
        <color rgb="FF0000FF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/>
      <bottom style="thin">
        <color rgb="FFB2B2B2"/>
      </bottom>
    </border>
    <border>
      <left style="thin">
        <color theme="0" tint="-0.4999699890613556"/>
      </left>
      <right/>
      <top style="thick">
        <color rgb="FF0000FF"/>
      </top>
      <bottom style="thin">
        <color theme="0" tint="-0.4999699890613556"/>
      </bottom>
    </border>
    <border>
      <left/>
      <right/>
      <top style="thick">
        <color rgb="FF0000FF"/>
      </top>
      <bottom style="thin">
        <color theme="0" tint="-0.4999699890613556"/>
      </bottom>
    </border>
    <border>
      <left/>
      <right style="thick">
        <color rgb="FF0000FF"/>
      </right>
      <top style="thick">
        <color rgb="FF0000FF"/>
      </top>
      <bottom style="thin">
        <color theme="0" tint="-0.4999699890613556"/>
      </bottom>
    </border>
    <border>
      <left/>
      <right style="thin">
        <color rgb="FFB2B2B2"/>
      </right>
      <top>
        <color indexed="63"/>
      </top>
      <bottom style="thin">
        <color rgb="FFB2B2B2"/>
      </bottom>
    </border>
    <border>
      <left style="thick">
        <color rgb="FF0000FF"/>
      </left>
      <right/>
      <top style="thin">
        <color rgb="FFB2B2B2"/>
      </top>
      <bottom style="thin">
        <color theme="0" tint="-0.4999699890613556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theme="0" tint="-0.4999699890613556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80" fillId="32" borderId="0" applyNumberFormat="0" applyBorder="0" applyAlignment="0" applyProtection="0"/>
  </cellStyleXfs>
  <cellXfs count="327">
    <xf numFmtId="0" fontId="0" fillId="0" borderId="0" xfId="0" applyFont="1" applyAlignment="1">
      <alignment vertical="center"/>
    </xf>
    <xf numFmtId="0" fontId="8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 shrinkToFit="1"/>
    </xf>
    <xf numFmtId="0" fontId="8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Fill="1" applyBorder="1" applyAlignment="1">
      <alignment vertical="center"/>
    </xf>
    <xf numFmtId="176" fontId="65" fillId="0" borderId="0" xfId="48" applyNumberFormat="1" applyFont="1" applyFill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0" fontId="8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38" fontId="67" fillId="0" borderId="0" xfId="33" applyNumberFormat="1" applyFont="1" applyFill="1" applyBorder="1" applyAlignment="1">
      <alignment vertical="center"/>
    </xf>
    <xf numFmtId="0" fontId="0" fillId="28" borderId="2" xfId="43" applyFont="1" applyAlignment="1" applyProtection="1">
      <alignment vertical="center"/>
      <protection/>
    </xf>
    <xf numFmtId="0" fontId="84" fillId="0" borderId="0" xfId="0" applyFont="1" applyFill="1" applyAlignment="1">
      <alignment horizontal="center" vertical="center"/>
    </xf>
    <xf numFmtId="0" fontId="83" fillId="0" borderId="0" xfId="0" applyFont="1" applyBorder="1" applyAlignment="1">
      <alignment horizontal="left" vertical="center" indent="1"/>
    </xf>
    <xf numFmtId="0" fontId="7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3" fontId="0" fillId="0" borderId="0" xfId="0" applyNumberFormat="1" applyFont="1" applyAlignment="1">
      <alignment vertical="center" shrinkToFit="1"/>
    </xf>
    <xf numFmtId="3" fontId="0" fillId="0" borderId="0" xfId="0" applyNumberFormat="1" applyFont="1" applyBorder="1" applyAlignment="1">
      <alignment vertical="center" shrinkToFit="1"/>
    </xf>
    <xf numFmtId="3" fontId="5" fillId="0" borderId="0" xfId="0" applyNumberFormat="1" applyFont="1" applyAlignment="1">
      <alignment vertical="center" shrinkToFit="1"/>
    </xf>
    <xf numFmtId="0" fontId="85" fillId="0" borderId="0" xfId="0" applyFont="1" applyAlignment="1">
      <alignment vertical="center"/>
    </xf>
    <xf numFmtId="38" fontId="0" fillId="0" borderId="0" xfId="48" applyFont="1" applyAlignment="1">
      <alignment horizontal="left" vertical="center"/>
    </xf>
    <xf numFmtId="3" fontId="86" fillId="0" borderId="0" xfId="0" applyNumberFormat="1" applyFont="1" applyAlignment="1">
      <alignment vertical="center" shrinkToFit="1"/>
    </xf>
    <xf numFmtId="3" fontId="86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3" fontId="82" fillId="0" borderId="0" xfId="0" applyNumberFormat="1" applyFont="1" applyAlignment="1">
      <alignment vertical="center" shrinkToFit="1"/>
    </xf>
    <xf numFmtId="3" fontId="82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 shrinkToFit="1"/>
    </xf>
    <xf numFmtId="0" fontId="88" fillId="0" borderId="0" xfId="0" applyFont="1" applyAlignment="1">
      <alignment vertical="center"/>
    </xf>
    <xf numFmtId="3" fontId="89" fillId="0" borderId="0" xfId="0" applyNumberFormat="1" applyFont="1" applyAlignment="1">
      <alignment vertical="center" shrinkToFit="1"/>
    </xf>
    <xf numFmtId="0" fontId="65" fillId="0" borderId="0" xfId="0" applyFont="1" applyAlignment="1">
      <alignment vertical="center"/>
    </xf>
    <xf numFmtId="3" fontId="90" fillId="0" borderId="0" xfId="0" applyNumberFormat="1" applyFont="1" applyAlignment="1">
      <alignment vertical="center" shrinkToFit="1"/>
    </xf>
    <xf numFmtId="0" fontId="65" fillId="0" borderId="0" xfId="0" applyFont="1" applyFill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 shrinkToFit="1"/>
    </xf>
    <xf numFmtId="0" fontId="65" fillId="0" borderId="0" xfId="0" applyFont="1" applyFill="1" applyBorder="1" applyAlignment="1">
      <alignment vertical="center" shrinkToFit="1"/>
    </xf>
    <xf numFmtId="176" fontId="65" fillId="0" borderId="0" xfId="48" applyNumberFormat="1" applyFont="1" applyFill="1" applyBorder="1" applyAlignment="1">
      <alignment vertical="center"/>
    </xf>
    <xf numFmtId="176" fontId="65" fillId="0" borderId="0" xfId="0" applyNumberFormat="1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92" fillId="0" borderId="0" xfId="0" applyFont="1" applyAlignment="1">
      <alignment vertical="center"/>
    </xf>
    <xf numFmtId="0" fontId="92" fillId="0" borderId="0" xfId="0" applyFont="1" applyFill="1" applyAlignment="1">
      <alignment vertical="center"/>
    </xf>
    <xf numFmtId="0" fontId="92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 shrinkToFit="1"/>
    </xf>
    <xf numFmtId="0" fontId="92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3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60" applyFont="1" applyFill="1" applyAlignment="1">
      <alignment/>
    </xf>
    <xf numFmtId="0" fontId="93" fillId="0" borderId="0" xfId="0" applyFont="1" applyAlignment="1">
      <alignment/>
    </xf>
    <xf numFmtId="0" fontId="93" fillId="0" borderId="0" xfId="0" applyFont="1" applyFill="1" applyAlignment="1">
      <alignment vertical="center"/>
    </xf>
    <xf numFmtId="0" fontId="93" fillId="0" borderId="10" xfId="0" applyFont="1" applyBorder="1" applyAlignment="1">
      <alignment vertical="center"/>
    </xf>
    <xf numFmtId="0" fontId="93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60" applyFont="1" applyFill="1" applyAlignment="1">
      <alignment vertical="center"/>
    </xf>
    <xf numFmtId="0" fontId="92" fillId="0" borderId="10" xfId="0" applyFont="1" applyBorder="1" applyAlignment="1">
      <alignment vertical="center"/>
    </xf>
    <xf numFmtId="0" fontId="92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92" fillId="33" borderId="12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92" fillId="0" borderId="0" xfId="0" applyFont="1" applyFill="1" applyBorder="1" applyAlignment="1">
      <alignment vertical="center" shrinkToFit="1"/>
    </xf>
    <xf numFmtId="0" fontId="12" fillId="29" borderId="0" xfId="45" applyFont="1" applyAlignment="1" applyProtection="1">
      <alignment horizontal="center" vertical="center" shrinkToFit="1"/>
      <protection locked="0"/>
    </xf>
    <xf numFmtId="0" fontId="92" fillId="0" borderId="13" xfId="0" applyFont="1" applyBorder="1" applyAlignment="1">
      <alignment vertical="center"/>
    </xf>
    <xf numFmtId="0" fontId="93" fillId="0" borderId="14" xfId="0" applyFont="1" applyBorder="1" applyAlignment="1">
      <alignment vertical="center"/>
    </xf>
    <xf numFmtId="0" fontId="92" fillId="0" borderId="14" xfId="0" applyFont="1" applyBorder="1" applyAlignment="1">
      <alignment vertical="center"/>
    </xf>
    <xf numFmtId="0" fontId="92" fillId="0" borderId="14" xfId="0" applyFont="1" applyFill="1" applyBorder="1" applyAlignment="1">
      <alignment vertical="center"/>
    </xf>
    <xf numFmtId="0" fontId="92" fillId="0" borderId="15" xfId="0" applyFont="1" applyBorder="1" applyAlignment="1">
      <alignment vertical="center"/>
    </xf>
    <xf numFmtId="0" fontId="93" fillId="0" borderId="10" xfId="0" applyFont="1" applyFill="1" applyBorder="1" applyAlignment="1">
      <alignment vertical="center"/>
    </xf>
    <xf numFmtId="0" fontId="92" fillId="0" borderId="16" xfId="0" applyFont="1" applyBorder="1" applyAlignment="1">
      <alignment vertical="center"/>
    </xf>
    <xf numFmtId="0" fontId="92" fillId="0" borderId="17" xfId="0" applyFont="1" applyBorder="1" applyAlignment="1">
      <alignment vertical="center"/>
    </xf>
    <xf numFmtId="0" fontId="92" fillId="0" borderId="10" xfId="0" applyFont="1" applyFill="1" applyBorder="1" applyAlignment="1">
      <alignment vertical="center"/>
    </xf>
    <xf numFmtId="0" fontId="92" fillId="2" borderId="0" xfId="0" applyFont="1" applyFill="1" applyAlignment="1">
      <alignment horizontal="center" vertical="center"/>
    </xf>
    <xf numFmtId="176" fontId="81" fillId="34" borderId="0" xfId="60" applyNumberFormat="1" applyFont="1" applyFill="1" applyBorder="1" applyAlignment="1" applyProtection="1">
      <alignment vertical="center" shrinkToFit="1"/>
      <protection/>
    </xf>
    <xf numFmtId="0" fontId="92" fillId="0" borderId="0" xfId="0" applyFont="1" applyBorder="1" applyAlignment="1">
      <alignment horizontal="center" vertical="center"/>
    </xf>
    <xf numFmtId="177" fontId="93" fillId="0" borderId="0" xfId="0" applyNumberFormat="1" applyFont="1" applyBorder="1" applyAlignment="1">
      <alignment vertical="center"/>
    </xf>
    <xf numFmtId="38" fontId="92" fillId="0" borderId="0" xfId="48" applyFont="1" applyBorder="1" applyAlignment="1">
      <alignment vertical="center"/>
    </xf>
    <xf numFmtId="38" fontId="95" fillId="0" borderId="0" xfId="48" applyFont="1" applyFill="1" applyBorder="1" applyAlignment="1">
      <alignment vertical="center" shrinkToFit="1"/>
    </xf>
    <xf numFmtId="0" fontId="92" fillId="0" borderId="18" xfId="0" applyFont="1" applyBorder="1" applyAlignment="1">
      <alignment vertical="center"/>
    </xf>
    <xf numFmtId="0" fontId="92" fillId="0" borderId="19" xfId="0" applyFont="1" applyBorder="1" applyAlignment="1">
      <alignment vertical="center"/>
    </xf>
    <xf numFmtId="176" fontId="92" fillId="0" borderId="19" xfId="0" applyNumberFormat="1" applyFont="1" applyBorder="1" applyAlignment="1">
      <alignment vertical="center"/>
    </xf>
    <xf numFmtId="0" fontId="92" fillId="0" borderId="19" xfId="0" applyFont="1" applyFill="1" applyBorder="1" applyAlignment="1">
      <alignment vertical="center"/>
    </xf>
    <xf numFmtId="0" fontId="92" fillId="0" borderId="20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176" fontId="92" fillId="0" borderId="0" xfId="0" applyNumberFormat="1" applyFont="1" applyBorder="1" applyAlignment="1">
      <alignment vertical="center"/>
    </xf>
    <xf numFmtId="0" fontId="92" fillId="0" borderId="21" xfId="0" applyFont="1" applyBorder="1" applyAlignment="1">
      <alignment vertical="center"/>
    </xf>
    <xf numFmtId="0" fontId="81" fillId="0" borderId="21" xfId="0" applyFont="1" applyBorder="1" applyAlignment="1">
      <alignment vertical="center"/>
    </xf>
    <xf numFmtId="0" fontId="92" fillId="0" borderId="2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92" fillId="0" borderId="23" xfId="0" applyFont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1" fillId="35" borderId="14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92" fillId="0" borderId="24" xfId="0" applyFont="1" applyBorder="1" applyAlignment="1">
      <alignment vertical="center"/>
    </xf>
    <xf numFmtId="38" fontId="92" fillId="0" borderId="25" xfId="48" applyFont="1" applyBorder="1" applyAlignment="1">
      <alignment vertical="center"/>
    </xf>
    <xf numFmtId="0" fontId="92" fillId="0" borderId="25" xfId="0" applyFont="1" applyBorder="1" applyAlignment="1">
      <alignment vertical="center"/>
    </xf>
    <xf numFmtId="0" fontId="96" fillId="0" borderId="25" xfId="0" applyFont="1" applyBorder="1" applyAlignment="1">
      <alignment horizontal="center" vertical="center"/>
    </xf>
    <xf numFmtId="38" fontId="92" fillId="0" borderId="0" xfId="0" applyNumberFormat="1" applyFont="1" applyAlignment="1">
      <alignment vertical="center"/>
    </xf>
    <xf numFmtId="176" fontId="92" fillId="0" borderId="26" xfId="48" applyNumberFormat="1" applyFont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176" fontId="92" fillId="0" borderId="27" xfId="48" applyNumberFormat="1" applyFont="1" applyBorder="1" applyAlignment="1">
      <alignment horizontal="center" vertical="center"/>
    </xf>
    <xf numFmtId="176" fontId="92" fillId="0" borderId="0" xfId="60" applyNumberFormat="1" applyFont="1" applyFill="1" applyBorder="1" applyAlignment="1">
      <alignment vertical="center"/>
    </xf>
    <xf numFmtId="0" fontId="93" fillId="0" borderId="19" xfId="0" applyFont="1" applyBorder="1" applyAlignment="1">
      <alignment vertical="center"/>
    </xf>
    <xf numFmtId="0" fontId="92" fillId="0" borderId="28" xfId="0" applyFont="1" applyFill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92" fillId="0" borderId="30" xfId="0" applyFont="1" applyBorder="1" applyAlignment="1">
      <alignment vertical="center"/>
    </xf>
    <xf numFmtId="176" fontId="92" fillId="0" borderId="30" xfId="0" applyNumberFormat="1" applyFont="1" applyBorder="1" applyAlignment="1">
      <alignment vertical="center"/>
    </xf>
    <xf numFmtId="0" fontId="92" fillId="0" borderId="30" xfId="0" applyFont="1" applyFill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1" fillId="10" borderId="13" xfId="0" applyFont="1" applyFill="1" applyBorder="1" applyAlignment="1">
      <alignment vertical="center"/>
    </xf>
    <xf numFmtId="0" fontId="10" fillId="10" borderId="14" xfId="0" applyFont="1" applyFill="1" applyBorder="1" applyAlignment="1">
      <alignment vertical="center"/>
    </xf>
    <xf numFmtId="0" fontId="11" fillId="1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horizontal="center" vertical="center"/>
    </xf>
    <xf numFmtId="176" fontId="92" fillId="0" borderId="0" xfId="48" applyNumberFormat="1" applyFont="1" applyFill="1" applyBorder="1" applyAlignment="1">
      <alignment vertical="center"/>
    </xf>
    <xf numFmtId="38" fontId="92" fillId="0" borderId="0" xfId="48" applyFont="1" applyFill="1" applyBorder="1" applyAlignment="1">
      <alignment vertical="center"/>
    </xf>
    <xf numFmtId="177" fontId="92" fillId="0" borderId="0" xfId="0" applyNumberFormat="1" applyFont="1" applyFill="1" applyBorder="1" applyAlignment="1">
      <alignment vertical="center"/>
    </xf>
    <xf numFmtId="176" fontId="92" fillId="0" borderId="0" xfId="0" applyNumberFormat="1" applyFont="1" applyFill="1" applyBorder="1" applyAlignment="1">
      <alignment vertical="center"/>
    </xf>
    <xf numFmtId="38" fontId="94" fillId="0" borderId="0" xfId="48" applyFont="1" applyFill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38" fontId="81" fillId="0" borderId="0" xfId="33" applyNumberFormat="1" applyFont="1" applyFill="1" applyBorder="1" applyAlignment="1">
      <alignment vertical="center"/>
    </xf>
    <xf numFmtId="176" fontId="92" fillId="0" borderId="0" xfId="48" applyNumberFormat="1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92" fillId="0" borderId="0" xfId="60" applyFont="1" applyFill="1" applyBorder="1" applyAlignment="1">
      <alignment vertical="center"/>
    </xf>
    <xf numFmtId="179" fontId="92" fillId="0" borderId="0" xfId="45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176" fontId="92" fillId="0" borderId="0" xfId="48" applyNumberFormat="1" applyFont="1" applyFill="1" applyBorder="1" applyAlignment="1">
      <alignment horizontal="center" vertical="center"/>
    </xf>
    <xf numFmtId="176" fontId="92" fillId="0" borderId="10" xfId="48" applyNumberFormat="1" applyFont="1" applyFill="1" applyBorder="1" applyAlignment="1">
      <alignment vertical="center"/>
    </xf>
    <xf numFmtId="0" fontId="81" fillId="0" borderId="10" xfId="0" applyFont="1" applyFill="1" applyBorder="1" applyAlignment="1">
      <alignment horizontal="center" vertical="center"/>
    </xf>
    <xf numFmtId="0" fontId="93" fillId="0" borderId="12" xfId="0" applyFont="1" applyBorder="1" applyAlignment="1">
      <alignment vertical="center"/>
    </xf>
    <xf numFmtId="0" fontId="92" fillId="0" borderId="12" xfId="0" applyFont="1" applyBorder="1" applyAlignment="1">
      <alignment vertical="center"/>
    </xf>
    <xf numFmtId="176" fontId="92" fillId="0" borderId="12" xfId="0" applyNumberFormat="1" applyFont="1" applyBorder="1" applyAlignment="1">
      <alignment vertical="center"/>
    </xf>
    <xf numFmtId="0" fontId="92" fillId="0" borderId="12" xfId="0" applyFont="1" applyFill="1" applyBorder="1" applyAlignment="1">
      <alignment vertical="center"/>
    </xf>
    <xf numFmtId="0" fontId="92" fillId="0" borderId="32" xfId="0" applyFont="1" applyBorder="1" applyAlignment="1">
      <alignment vertical="center"/>
    </xf>
    <xf numFmtId="176" fontId="97" fillId="0" borderId="10" xfId="0" applyNumberFormat="1" applyFont="1" applyFill="1" applyBorder="1" applyAlignment="1">
      <alignment vertical="center"/>
    </xf>
    <xf numFmtId="0" fontId="81" fillId="0" borderId="0" xfId="0" applyFont="1" applyAlignment="1">
      <alignment vertical="center"/>
    </xf>
    <xf numFmtId="38" fontId="92" fillId="0" borderId="0" xfId="0" applyNumberFormat="1" applyFont="1" applyFill="1" applyBorder="1" applyAlignment="1">
      <alignment vertical="center"/>
    </xf>
    <xf numFmtId="176" fontId="92" fillId="0" borderId="0" xfId="48" applyNumberFormat="1" applyFont="1" applyBorder="1" applyAlignment="1">
      <alignment vertical="center"/>
    </xf>
    <xf numFmtId="178" fontId="81" fillId="34" borderId="0" xfId="60" applyNumberFormat="1" applyFont="1" applyFill="1" applyBorder="1" applyAlignment="1" applyProtection="1">
      <alignment vertical="center" shrinkToFit="1"/>
      <protection/>
    </xf>
    <xf numFmtId="179" fontId="81" fillId="34" borderId="0" xfId="45" applyNumberFormat="1" applyFont="1" applyFill="1" applyBorder="1" applyAlignment="1" applyProtection="1">
      <alignment horizontal="center" vertical="center" shrinkToFit="1"/>
      <protection/>
    </xf>
    <xf numFmtId="176" fontId="92" fillId="0" borderId="0" xfId="48" applyNumberFormat="1" applyFont="1" applyFill="1" applyBorder="1" applyAlignment="1">
      <alignment vertical="center" shrinkToFit="1"/>
    </xf>
    <xf numFmtId="176" fontId="92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right" vertical="center" indent="1"/>
    </xf>
    <xf numFmtId="0" fontId="92" fillId="0" borderId="0" xfId="0" applyFont="1" applyFill="1" applyBorder="1" applyAlignment="1">
      <alignment horizontal="right" vertical="center" indent="1"/>
    </xf>
    <xf numFmtId="176" fontId="92" fillId="0" borderId="19" xfId="48" applyNumberFormat="1" applyFont="1" applyBorder="1" applyAlignment="1">
      <alignment vertical="center"/>
    </xf>
    <xf numFmtId="178" fontId="92" fillId="0" borderId="0" xfId="0" applyNumberFormat="1" applyFont="1" applyFill="1" applyBorder="1" applyAlignment="1">
      <alignment vertical="center"/>
    </xf>
    <xf numFmtId="179" fontId="92" fillId="0" borderId="0" xfId="45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vertical="center"/>
    </xf>
    <xf numFmtId="176" fontId="92" fillId="0" borderId="21" xfId="0" applyNumberFormat="1" applyFont="1" applyBorder="1" applyAlignment="1">
      <alignment vertical="center"/>
    </xf>
    <xf numFmtId="0" fontId="92" fillId="0" borderId="21" xfId="0" applyFont="1" applyFill="1" applyBorder="1" applyAlignment="1">
      <alignment vertical="center"/>
    </xf>
    <xf numFmtId="0" fontId="92" fillId="0" borderId="33" xfId="0" applyFont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93" fillId="0" borderId="25" xfId="0" applyFont="1" applyBorder="1" applyAlignment="1">
      <alignment vertical="center"/>
    </xf>
    <xf numFmtId="176" fontId="92" fillId="0" borderId="25" xfId="0" applyNumberFormat="1" applyFont="1" applyBorder="1" applyAlignment="1">
      <alignment vertical="center"/>
    </xf>
    <xf numFmtId="0" fontId="92" fillId="0" borderId="25" xfId="0" applyFont="1" applyFill="1" applyBorder="1" applyAlignment="1">
      <alignment vertical="center"/>
    </xf>
    <xf numFmtId="0" fontId="92" fillId="0" borderId="34" xfId="0" applyFont="1" applyBorder="1" applyAlignment="1">
      <alignment vertical="center"/>
    </xf>
    <xf numFmtId="178" fontId="92" fillId="0" borderId="0" xfId="60" applyNumberFormat="1" applyFont="1" applyFill="1" applyBorder="1" applyAlignment="1">
      <alignment vertical="center"/>
    </xf>
    <xf numFmtId="0" fontId="92" fillId="0" borderId="31" xfId="0" applyFont="1" applyBorder="1" applyAlignment="1">
      <alignment vertical="center"/>
    </xf>
    <xf numFmtId="176" fontId="94" fillId="0" borderId="10" xfId="0" applyNumberFormat="1" applyFont="1" applyBorder="1" applyAlignment="1">
      <alignment vertical="center" shrinkToFit="1"/>
    </xf>
    <xf numFmtId="176" fontId="94" fillId="0" borderId="0" xfId="0" applyNumberFormat="1" applyFont="1" applyBorder="1" applyAlignment="1">
      <alignment vertical="center" shrinkToFit="1"/>
    </xf>
    <xf numFmtId="0" fontId="93" fillId="0" borderId="35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178" fontId="81" fillId="0" borderId="0" xfId="60" applyNumberFormat="1" applyFont="1" applyFill="1" applyBorder="1" applyAlignment="1" applyProtection="1">
      <alignment vertical="center"/>
      <protection/>
    </xf>
    <xf numFmtId="178" fontId="81" fillId="0" borderId="0" xfId="60" applyNumberFormat="1" applyFont="1" applyFill="1" applyBorder="1" applyAlignment="1">
      <alignment vertical="center" shrinkToFit="1"/>
    </xf>
    <xf numFmtId="10" fontId="93" fillId="0" borderId="0" xfId="0" applyNumberFormat="1" applyFont="1" applyBorder="1" applyAlignment="1">
      <alignment vertical="center"/>
    </xf>
    <xf numFmtId="10" fontId="92" fillId="0" borderId="0" xfId="0" applyNumberFormat="1" applyFont="1" applyBorder="1" applyAlignment="1">
      <alignment vertical="center"/>
    </xf>
    <xf numFmtId="176" fontId="92" fillId="0" borderId="22" xfId="0" applyNumberFormat="1" applyFont="1" applyBorder="1" applyAlignment="1">
      <alignment horizontal="left"/>
    </xf>
    <xf numFmtId="3" fontId="92" fillId="0" borderId="23" xfId="0" applyNumberFormat="1" applyFont="1" applyBorder="1" applyAlignment="1">
      <alignment vertical="top"/>
    </xf>
    <xf numFmtId="0" fontId="92" fillId="0" borderId="21" xfId="0" applyFont="1" applyBorder="1" applyAlignment="1">
      <alignment vertical="top"/>
    </xf>
    <xf numFmtId="178" fontId="92" fillId="0" borderId="21" xfId="0" applyNumberFormat="1" applyFont="1" applyBorder="1" applyAlignment="1">
      <alignment vertical="top"/>
    </xf>
    <xf numFmtId="178" fontId="92" fillId="9" borderId="0" xfId="0" applyNumberFormat="1" applyFont="1" applyFill="1" applyAlignment="1">
      <alignment vertical="center"/>
    </xf>
    <xf numFmtId="38" fontId="92" fillId="0" borderId="25" xfId="48" applyFont="1" applyBorder="1" applyAlignment="1">
      <alignment/>
    </xf>
    <xf numFmtId="0" fontId="96" fillId="0" borderId="21" xfId="0" applyFont="1" applyBorder="1" applyAlignment="1">
      <alignment vertical="top"/>
    </xf>
    <xf numFmtId="0" fontId="96" fillId="0" borderId="21" xfId="0" applyFont="1" applyBorder="1" applyAlignment="1">
      <alignment horizontal="center" vertical="top"/>
    </xf>
    <xf numFmtId="176" fontId="92" fillId="0" borderId="36" xfId="48" applyNumberFormat="1" applyFont="1" applyBorder="1" applyAlignment="1">
      <alignment horizontal="center" vertical="top"/>
    </xf>
    <xf numFmtId="0" fontId="92" fillId="0" borderId="25" xfId="0" applyFont="1" applyBorder="1" applyAlignment="1">
      <alignment/>
    </xf>
    <xf numFmtId="178" fontId="92" fillId="0" borderId="21" xfId="0" applyNumberFormat="1" applyFont="1" applyBorder="1" applyAlignment="1">
      <alignment vertical="top" shrinkToFit="1"/>
    </xf>
    <xf numFmtId="178" fontId="99" fillId="36" borderId="37" xfId="0" applyNumberFormat="1" applyFont="1" applyFill="1" applyBorder="1" applyAlignment="1" applyProtection="1">
      <alignment vertical="center"/>
      <protection locked="0"/>
    </xf>
    <xf numFmtId="0" fontId="81" fillId="36" borderId="37" xfId="0" applyFont="1" applyFill="1" applyBorder="1" applyAlignment="1">
      <alignment horizontal="center" vertical="center"/>
    </xf>
    <xf numFmtId="38" fontId="72" fillId="0" borderId="21" xfId="48" applyFont="1" applyBorder="1" applyAlignment="1">
      <alignment vertical="top"/>
    </xf>
    <xf numFmtId="0" fontId="100" fillId="0" borderId="38" xfId="0" applyFont="1" applyBorder="1" applyAlignment="1">
      <alignment horizontal="center" vertical="center" shrinkToFit="1"/>
    </xf>
    <xf numFmtId="0" fontId="100" fillId="0" borderId="39" xfId="0" applyFont="1" applyBorder="1" applyAlignment="1">
      <alignment horizontal="center" vertical="center" shrinkToFit="1"/>
    </xf>
    <xf numFmtId="176" fontId="101" fillId="0" borderId="40" xfId="0" applyNumberFormat="1" applyFont="1" applyBorder="1" applyAlignment="1">
      <alignment horizontal="center" vertical="center" shrinkToFit="1"/>
    </xf>
    <xf numFmtId="176" fontId="101" fillId="0" borderId="41" xfId="0" applyNumberFormat="1" applyFont="1" applyBorder="1" applyAlignment="1">
      <alignment horizontal="center" vertical="center" shrinkToFit="1"/>
    </xf>
    <xf numFmtId="176" fontId="101" fillId="0" borderId="42" xfId="0" applyNumberFormat="1" applyFont="1" applyBorder="1" applyAlignment="1">
      <alignment horizontal="center" vertical="center" shrinkToFit="1"/>
    </xf>
    <xf numFmtId="176" fontId="101" fillId="0" borderId="43" xfId="0" applyNumberFormat="1" applyFont="1" applyBorder="1" applyAlignment="1">
      <alignment horizontal="center" vertical="center" shrinkToFit="1"/>
    </xf>
    <xf numFmtId="38" fontId="0" fillId="37" borderId="44" xfId="48" applyFont="1" applyFill="1" applyBorder="1" applyAlignment="1" applyProtection="1">
      <alignment horizontal="center" vertical="center"/>
      <protection/>
    </xf>
    <xf numFmtId="38" fontId="0" fillId="37" borderId="45" xfId="48" applyFont="1" applyFill="1" applyBorder="1" applyAlignment="1" applyProtection="1">
      <alignment horizontal="center" vertical="center"/>
      <protection/>
    </xf>
    <xf numFmtId="38" fontId="0" fillId="37" borderId="46" xfId="48" applyFont="1" applyFill="1" applyBorder="1" applyAlignment="1" applyProtection="1">
      <alignment horizontal="center" vertical="center"/>
      <protection/>
    </xf>
    <xf numFmtId="38" fontId="0" fillId="37" borderId="47" xfId="48" applyFont="1" applyFill="1" applyBorder="1" applyAlignment="1" applyProtection="1">
      <alignment horizontal="center" vertical="center"/>
      <protection/>
    </xf>
    <xf numFmtId="38" fontId="82" fillId="10" borderId="48" xfId="48" applyFont="1" applyFill="1" applyBorder="1" applyAlignment="1" applyProtection="1">
      <alignment horizontal="right" vertical="center"/>
      <protection locked="0"/>
    </xf>
    <xf numFmtId="38" fontId="82" fillId="10" borderId="49" xfId="48" applyFont="1" applyFill="1" applyBorder="1" applyAlignment="1" applyProtection="1">
      <alignment horizontal="right" vertical="center"/>
      <protection locked="0"/>
    </xf>
    <xf numFmtId="38" fontId="82" fillId="10" borderId="50" xfId="48" applyFont="1" applyFill="1" applyBorder="1" applyAlignment="1" applyProtection="1">
      <alignment horizontal="right" vertical="center"/>
      <protection locked="0"/>
    </xf>
    <xf numFmtId="0" fontId="92" fillId="10" borderId="51" xfId="0" applyFont="1" applyFill="1" applyBorder="1" applyAlignment="1" applyProtection="1">
      <alignment horizontal="center" vertical="center"/>
      <protection locked="0"/>
    </xf>
    <xf numFmtId="0" fontId="92" fillId="10" borderId="52" xfId="0" applyFont="1" applyFill="1" applyBorder="1" applyAlignment="1" applyProtection="1">
      <alignment horizontal="center" vertical="center"/>
      <protection locked="0"/>
    </xf>
    <xf numFmtId="0" fontId="102" fillId="0" borderId="0" xfId="43" applyFont="1" applyFill="1" applyBorder="1" applyAlignment="1" applyProtection="1">
      <alignment horizontal="center" vertical="center" shrinkToFit="1"/>
      <protection/>
    </xf>
    <xf numFmtId="180" fontId="93" fillId="0" borderId="0" xfId="48" applyNumberFormat="1" applyFont="1" applyBorder="1" applyAlignment="1" applyProtection="1">
      <alignment horizontal="right" vertical="center" shrinkToFit="1"/>
      <protection locked="0"/>
    </xf>
    <xf numFmtId="180" fontId="93" fillId="0" borderId="0" xfId="48" applyNumberFormat="1" applyFont="1" applyFill="1" applyBorder="1" applyAlignment="1" applyProtection="1">
      <alignment horizontal="right" vertical="center"/>
      <protection locked="0"/>
    </xf>
    <xf numFmtId="38" fontId="94" fillId="0" borderId="0" xfId="48" applyFont="1" applyFill="1" applyBorder="1" applyAlignment="1" applyProtection="1">
      <alignment horizontal="right" vertical="center"/>
      <protection locked="0"/>
    </xf>
    <xf numFmtId="0" fontId="103" fillId="0" borderId="0" xfId="0" applyFont="1" applyFill="1" applyAlignment="1" applyProtection="1">
      <alignment horizontal="center" vertical="center" shrinkToFit="1"/>
      <protection locked="0"/>
    </xf>
    <xf numFmtId="176" fontId="92" fillId="33" borderId="53" xfId="0" applyNumberFormat="1" applyFont="1" applyFill="1" applyBorder="1" applyAlignment="1">
      <alignment horizontal="center" vertical="center"/>
    </xf>
    <xf numFmtId="0" fontId="92" fillId="33" borderId="53" xfId="0" applyFont="1" applyFill="1" applyBorder="1" applyAlignment="1">
      <alignment horizontal="center" vertical="center"/>
    </xf>
    <xf numFmtId="0" fontId="92" fillId="33" borderId="54" xfId="0" applyFont="1" applyFill="1" applyBorder="1" applyAlignment="1">
      <alignment horizontal="center" vertical="center"/>
    </xf>
    <xf numFmtId="176" fontId="93" fillId="0" borderId="55" xfId="48" applyNumberFormat="1" applyFont="1" applyFill="1" applyBorder="1" applyAlignment="1">
      <alignment horizontal="center" vertical="center"/>
    </xf>
    <xf numFmtId="176" fontId="93" fillId="0" borderId="56" xfId="48" applyNumberFormat="1" applyFont="1" applyFill="1" applyBorder="1" applyAlignment="1">
      <alignment horizontal="center" vertical="center"/>
    </xf>
    <xf numFmtId="38" fontId="103" fillId="34" borderId="0" xfId="48" applyFont="1" applyFill="1" applyBorder="1" applyAlignment="1" applyProtection="1">
      <alignment horizontal="center" vertical="center" shrinkToFit="1"/>
      <protection/>
    </xf>
    <xf numFmtId="38" fontId="103" fillId="34" borderId="21" xfId="48" applyFont="1" applyFill="1" applyBorder="1" applyAlignment="1" applyProtection="1">
      <alignment horizontal="center" vertical="center" shrinkToFit="1"/>
      <protection/>
    </xf>
    <xf numFmtId="176" fontId="93" fillId="0" borderId="0" xfId="0" applyNumberFormat="1" applyFont="1" applyBorder="1" applyAlignment="1">
      <alignment horizontal="center" vertical="center"/>
    </xf>
    <xf numFmtId="176" fontId="93" fillId="0" borderId="0" xfId="0" applyNumberFormat="1" applyFont="1" applyFill="1" applyBorder="1" applyAlignment="1">
      <alignment horizontal="center" vertical="center"/>
    </xf>
    <xf numFmtId="176" fontId="92" fillId="0" borderId="0" xfId="48" applyNumberFormat="1" applyFont="1" applyBorder="1" applyAlignment="1">
      <alignment horizontal="center" vertical="center"/>
    </xf>
    <xf numFmtId="176" fontId="92" fillId="0" borderId="21" xfId="48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/>
    </xf>
    <xf numFmtId="176" fontId="92" fillId="0" borderId="27" xfId="48" applyNumberFormat="1" applyFont="1" applyBorder="1" applyAlignment="1">
      <alignment horizontal="center" vertical="center"/>
    </xf>
    <xf numFmtId="176" fontId="92" fillId="0" borderId="36" xfId="48" applyNumberFormat="1" applyFont="1" applyBorder="1" applyAlignment="1">
      <alignment horizontal="center" vertical="center"/>
    </xf>
    <xf numFmtId="176" fontId="92" fillId="35" borderId="57" xfId="0" applyNumberFormat="1" applyFont="1" applyFill="1" applyBorder="1" applyAlignment="1">
      <alignment horizontal="center" vertical="center"/>
    </xf>
    <xf numFmtId="0" fontId="92" fillId="35" borderId="57" xfId="0" applyFont="1" applyFill="1" applyBorder="1" applyAlignment="1">
      <alignment horizontal="center" vertical="center"/>
    </xf>
    <xf numFmtId="0" fontId="92" fillId="35" borderId="58" xfId="0" applyFont="1" applyFill="1" applyBorder="1" applyAlignment="1">
      <alignment horizontal="center" vertical="center"/>
    </xf>
    <xf numFmtId="176" fontId="92" fillId="0" borderId="0" xfId="48" applyNumberFormat="1" applyFont="1" applyFill="1" applyBorder="1" applyAlignment="1">
      <alignment horizontal="center" vertical="center"/>
    </xf>
    <xf numFmtId="176" fontId="93" fillId="0" borderId="55" xfId="0" applyNumberFormat="1" applyFont="1" applyBorder="1" applyAlignment="1">
      <alignment horizontal="center" vertical="center"/>
    </xf>
    <xf numFmtId="176" fontId="93" fillId="0" borderId="56" xfId="0" applyNumberFormat="1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81" fillId="38" borderId="59" xfId="0" applyFont="1" applyFill="1" applyBorder="1" applyAlignment="1">
      <alignment horizontal="center" vertical="center" textRotation="255"/>
    </xf>
    <xf numFmtId="0" fontId="81" fillId="38" borderId="60" xfId="0" applyFont="1" applyFill="1" applyBorder="1" applyAlignment="1">
      <alignment horizontal="center" vertical="center" textRotation="255"/>
    </xf>
    <xf numFmtId="0" fontId="81" fillId="38" borderId="61" xfId="0" applyFont="1" applyFill="1" applyBorder="1" applyAlignment="1">
      <alignment horizontal="center" vertical="center" textRotation="255"/>
    </xf>
    <xf numFmtId="0" fontId="92" fillId="0" borderId="0" xfId="0" applyFont="1" applyFill="1" applyBorder="1" applyAlignment="1">
      <alignment horizontal="center" vertical="center"/>
    </xf>
    <xf numFmtId="176" fontId="93" fillId="0" borderId="55" xfId="0" applyNumberFormat="1" applyFont="1" applyFill="1" applyBorder="1" applyAlignment="1">
      <alignment horizontal="center" vertical="center"/>
    </xf>
    <xf numFmtId="176" fontId="93" fillId="0" borderId="56" xfId="0" applyNumberFormat="1" applyFont="1" applyFill="1" applyBorder="1" applyAlignment="1">
      <alignment horizontal="center" vertical="center"/>
    </xf>
    <xf numFmtId="176" fontId="13" fillId="0" borderId="62" xfId="0" applyNumberFormat="1" applyFont="1" applyBorder="1" applyAlignment="1">
      <alignment horizontal="center" vertical="center" shrinkToFit="1"/>
    </xf>
    <xf numFmtId="176" fontId="13" fillId="0" borderId="63" xfId="0" applyNumberFormat="1" applyFont="1" applyBorder="1" applyAlignment="1">
      <alignment horizontal="center" vertical="center" shrinkToFit="1"/>
    </xf>
    <xf numFmtId="176" fontId="13" fillId="0" borderId="64" xfId="0" applyNumberFormat="1" applyFont="1" applyBorder="1" applyAlignment="1">
      <alignment horizontal="center" vertical="center" shrinkToFit="1"/>
    </xf>
    <xf numFmtId="176" fontId="13" fillId="0" borderId="65" xfId="0" applyNumberFormat="1" applyFont="1" applyBorder="1" applyAlignment="1">
      <alignment horizontal="center" vertical="center" shrinkToFit="1"/>
    </xf>
    <xf numFmtId="0" fontId="81" fillId="35" borderId="66" xfId="0" applyFont="1" applyFill="1" applyBorder="1" applyAlignment="1">
      <alignment horizontal="center" vertical="center" textRotation="255"/>
    </xf>
    <xf numFmtId="0" fontId="81" fillId="35" borderId="60" xfId="0" applyFont="1" applyFill="1" applyBorder="1" applyAlignment="1">
      <alignment horizontal="center" vertical="center" textRotation="255"/>
    </xf>
    <xf numFmtId="0" fontId="81" fillId="35" borderId="61" xfId="0" applyFont="1" applyFill="1" applyBorder="1" applyAlignment="1">
      <alignment horizontal="center" vertical="center" textRotation="255"/>
    </xf>
    <xf numFmtId="0" fontId="81" fillId="35" borderId="67" xfId="0" applyFont="1" applyFill="1" applyBorder="1" applyAlignment="1">
      <alignment horizontal="center" vertical="center" textRotation="255"/>
    </xf>
    <xf numFmtId="176" fontId="94" fillId="0" borderId="0" xfId="0" applyNumberFormat="1" applyFont="1" applyBorder="1" applyAlignment="1">
      <alignment horizontal="center" vertical="center" shrinkToFit="1"/>
    </xf>
    <xf numFmtId="0" fontId="81" fillId="10" borderId="60" xfId="0" applyFont="1" applyFill="1" applyBorder="1" applyAlignment="1">
      <alignment horizontal="center" vertical="center" textRotation="255"/>
    </xf>
    <xf numFmtId="0" fontId="81" fillId="10" borderId="67" xfId="0" applyFont="1" applyFill="1" applyBorder="1" applyAlignment="1">
      <alignment horizontal="center" vertical="center" textRotation="255"/>
    </xf>
    <xf numFmtId="0" fontId="81" fillId="0" borderId="0" xfId="0" applyFont="1" applyFill="1" applyBorder="1" applyAlignment="1">
      <alignment horizontal="center" vertical="center" textRotation="255"/>
    </xf>
    <xf numFmtId="0" fontId="13" fillId="0" borderId="68" xfId="0" applyFont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176" fontId="92" fillId="0" borderId="0" xfId="48" applyNumberFormat="1" applyFont="1" applyFill="1" applyBorder="1" applyAlignment="1">
      <alignment horizontal="right" vertical="center" indent="1"/>
    </xf>
    <xf numFmtId="176" fontId="72" fillId="0" borderId="0" xfId="48" applyNumberFormat="1" applyFont="1" applyFill="1" applyBorder="1" applyAlignment="1">
      <alignment horizontal="center" vertical="center"/>
    </xf>
    <xf numFmtId="176" fontId="92" fillId="10" borderId="57" xfId="0" applyNumberFormat="1" applyFont="1" applyFill="1" applyBorder="1" applyAlignment="1">
      <alignment horizontal="center" vertical="center"/>
    </xf>
    <xf numFmtId="0" fontId="92" fillId="10" borderId="57" xfId="0" applyFont="1" applyFill="1" applyBorder="1" applyAlignment="1">
      <alignment horizontal="center" vertical="center"/>
    </xf>
    <xf numFmtId="0" fontId="92" fillId="10" borderId="58" xfId="0" applyFont="1" applyFill="1" applyBorder="1" applyAlignment="1">
      <alignment horizontal="center" vertical="center"/>
    </xf>
    <xf numFmtId="176" fontId="93" fillId="0" borderId="0" xfId="48" applyNumberFormat="1" applyFont="1" applyFill="1" applyBorder="1" applyAlignment="1">
      <alignment horizontal="center" vertical="center"/>
    </xf>
    <xf numFmtId="0" fontId="104" fillId="28" borderId="2" xfId="43" applyFont="1" applyBorder="1" applyAlignment="1" applyProtection="1">
      <alignment horizontal="center" vertical="center" shrinkToFit="1"/>
      <protection/>
    </xf>
    <xf numFmtId="0" fontId="104" fillId="28" borderId="70" xfId="43" applyFont="1" applyBorder="1" applyAlignment="1" applyProtection="1">
      <alignment horizontal="center" vertical="center" shrinkToFit="1"/>
      <protection/>
    </xf>
    <xf numFmtId="0" fontId="105" fillId="28" borderId="2" xfId="43" applyFont="1" applyAlignment="1" applyProtection="1">
      <alignment horizontal="center" vertical="center"/>
      <protection/>
    </xf>
    <xf numFmtId="0" fontId="105" fillId="28" borderId="71" xfId="43" applyFont="1" applyBorder="1" applyAlignment="1" applyProtection="1">
      <alignment horizontal="center" vertical="center"/>
      <protection/>
    </xf>
    <xf numFmtId="0" fontId="106" fillId="28" borderId="2" xfId="43" applyFont="1" applyAlignment="1" applyProtection="1">
      <alignment horizontal="center" vertical="center"/>
      <protection/>
    </xf>
    <xf numFmtId="0" fontId="106" fillId="28" borderId="71" xfId="43" applyFont="1" applyBorder="1" applyAlignment="1" applyProtection="1">
      <alignment horizontal="center" vertical="center"/>
      <protection/>
    </xf>
    <xf numFmtId="38" fontId="83" fillId="37" borderId="72" xfId="48" applyFont="1" applyFill="1" applyBorder="1" applyAlignment="1" applyProtection="1">
      <alignment horizontal="center" vertical="center"/>
      <protection/>
    </xf>
    <xf numFmtId="38" fontId="83" fillId="37" borderId="73" xfId="48" applyFont="1" applyFill="1" applyBorder="1" applyAlignment="1" applyProtection="1">
      <alignment horizontal="center" vertical="center"/>
      <protection/>
    </xf>
    <xf numFmtId="0" fontId="107" fillId="36" borderId="74" xfId="0" applyFont="1" applyFill="1" applyBorder="1" applyAlignment="1" applyProtection="1">
      <alignment horizontal="center" vertical="center"/>
      <protection locked="0"/>
    </xf>
    <xf numFmtId="0" fontId="107" fillId="36" borderId="75" xfId="0" applyFont="1" applyFill="1" applyBorder="1" applyAlignment="1" applyProtection="1">
      <alignment horizontal="center" vertical="center"/>
      <protection locked="0"/>
    </xf>
    <xf numFmtId="0" fontId="107" fillId="36" borderId="76" xfId="0" applyFont="1" applyFill="1" applyBorder="1" applyAlignment="1" applyProtection="1">
      <alignment horizontal="center" vertical="center"/>
      <protection locked="0"/>
    </xf>
    <xf numFmtId="0" fontId="107" fillId="36" borderId="51" xfId="0" applyFont="1" applyFill="1" applyBorder="1" applyAlignment="1" applyProtection="1">
      <alignment horizontal="center" vertical="center"/>
      <protection locked="0"/>
    </xf>
    <xf numFmtId="0" fontId="107" fillId="36" borderId="77" xfId="0" applyFont="1" applyFill="1" applyBorder="1" applyAlignment="1" applyProtection="1">
      <alignment horizontal="center" vertical="center"/>
      <protection locked="0"/>
    </xf>
    <xf numFmtId="0" fontId="107" fillId="36" borderId="78" xfId="0" applyFont="1" applyFill="1" applyBorder="1" applyAlignment="1" applyProtection="1">
      <alignment horizontal="center" vertical="center"/>
      <protection locked="0"/>
    </xf>
    <xf numFmtId="38" fontId="107" fillId="36" borderId="79" xfId="48" applyFont="1" applyFill="1" applyBorder="1" applyAlignment="1" applyProtection="1">
      <alignment horizontal="right" vertical="center"/>
      <protection locked="0"/>
    </xf>
    <xf numFmtId="38" fontId="107" fillId="36" borderId="80" xfId="48" applyFont="1" applyFill="1" applyBorder="1" applyAlignment="1" applyProtection="1">
      <alignment horizontal="right" vertical="center"/>
      <protection locked="0"/>
    </xf>
    <xf numFmtId="38" fontId="107" fillId="36" borderId="81" xfId="48" applyFont="1" applyFill="1" applyBorder="1" applyAlignment="1" applyProtection="1">
      <alignment horizontal="right" vertical="center"/>
      <protection locked="0"/>
    </xf>
    <xf numFmtId="38" fontId="82" fillId="5" borderId="82" xfId="48" applyFont="1" applyFill="1" applyBorder="1" applyAlignment="1" applyProtection="1">
      <alignment horizontal="right" vertical="center"/>
      <protection locked="0"/>
    </xf>
    <xf numFmtId="38" fontId="82" fillId="5" borderId="83" xfId="48" applyFont="1" applyFill="1" applyBorder="1" applyAlignment="1" applyProtection="1">
      <alignment horizontal="right" vertical="center"/>
      <protection locked="0"/>
    </xf>
    <xf numFmtId="38" fontId="82" fillId="5" borderId="84" xfId="48" applyFont="1" applyFill="1" applyBorder="1" applyAlignment="1" applyProtection="1">
      <alignment horizontal="right" vertical="center"/>
      <protection locked="0"/>
    </xf>
    <xf numFmtId="0" fontId="92" fillId="10" borderId="85" xfId="0" applyFont="1" applyFill="1" applyBorder="1" applyAlignment="1" applyProtection="1">
      <alignment horizontal="center" vertical="center"/>
      <protection locked="0"/>
    </xf>
    <xf numFmtId="0" fontId="0" fillId="5" borderId="86" xfId="0" applyFill="1" applyBorder="1" applyAlignment="1" applyProtection="1">
      <alignment horizontal="center" vertical="center"/>
      <protection locked="0"/>
    </xf>
    <xf numFmtId="38" fontId="82" fillId="10" borderId="87" xfId="48" applyFont="1" applyFill="1" applyBorder="1" applyAlignment="1" applyProtection="1">
      <alignment horizontal="right" vertical="center"/>
      <protection locked="0"/>
    </xf>
    <xf numFmtId="38" fontId="82" fillId="10" borderId="88" xfId="48" applyFont="1" applyFill="1" applyBorder="1" applyAlignment="1" applyProtection="1">
      <alignment horizontal="right" vertical="center"/>
      <protection locked="0"/>
    </xf>
    <xf numFmtId="38" fontId="82" fillId="10" borderId="89" xfId="48" applyFont="1" applyFill="1" applyBorder="1" applyAlignment="1" applyProtection="1">
      <alignment horizontal="right" vertical="center"/>
      <protection locked="0"/>
    </xf>
    <xf numFmtId="0" fontId="106" fillId="28" borderId="90" xfId="43" applyFont="1" applyBorder="1" applyAlignment="1" applyProtection="1">
      <alignment horizontal="center" vertical="center"/>
      <protection/>
    </xf>
    <xf numFmtId="0" fontId="106" fillId="28" borderId="91" xfId="43" applyFont="1" applyBorder="1" applyAlignment="1" applyProtection="1">
      <alignment horizontal="center" vertical="center"/>
      <protection/>
    </xf>
    <xf numFmtId="0" fontId="106" fillId="28" borderId="92" xfId="43" applyFont="1" applyBorder="1" applyAlignment="1" applyProtection="1">
      <alignment horizontal="center" vertical="center"/>
      <protection/>
    </xf>
    <xf numFmtId="38" fontId="107" fillId="36" borderId="52" xfId="48" applyFont="1" applyFill="1" applyBorder="1" applyAlignment="1" applyProtection="1">
      <alignment horizontal="right" vertical="center"/>
      <protection locked="0"/>
    </xf>
    <xf numFmtId="38" fontId="107" fillId="36" borderId="93" xfId="48" applyFont="1" applyFill="1" applyBorder="1" applyAlignment="1" applyProtection="1">
      <alignment horizontal="right" vertical="center"/>
      <protection locked="0"/>
    </xf>
    <xf numFmtId="38" fontId="107" fillId="36" borderId="94" xfId="48" applyFont="1" applyFill="1" applyBorder="1" applyAlignment="1" applyProtection="1">
      <alignment horizontal="right" vertical="center"/>
      <protection locked="0"/>
    </xf>
    <xf numFmtId="0" fontId="108" fillId="28" borderId="90" xfId="43" applyFont="1" applyBorder="1" applyAlignment="1" applyProtection="1">
      <alignment horizontal="center" vertical="center" wrapText="1" shrinkToFit="1"/>
      <protection/>
    </xf>
    <xf numFmtId="0" fontId="108" fillId="28" borderId="92" xfId="43" applyFont="1" applyBorder="1" applyAlignment="1" applyProtection="1">
      <alignment horizontal="center" vertical="center" shrinkToFit="1"/>
      <protection/>
    </xf>
    <xf numFmtId="0" fontId="92" fillId="10" borderId="95" xfId="0" applyFont="1" applyFill="1" applyBorder="1" applyAlignment="1" applyProtection="1">
      <alignment horizontal="center" vertical="center"/>
      <protection locked="0"/>
    </xf>
    <xf numFmtId="0" fontId="92" fillId="10" borderId="78" xfId="0" applyFont="1" applyFill="1" applyBorder="1" applyAlignment="1" applyProtection="1">
      <alignment horizontal="center" vertical="center"/>
      <protection locked="0"/>
    </xf>
    <xf numFmtId="0" fontId="92" fillId="10" borderId="79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38" fontId="0" fillId="28" borderId="71" xfId="43" applyNumberFormat="1" applyFont="1" applyBorder="1" applyAlignment="1" applyProtection="1">
      <alignment horizontal="right" vertical="center"/>
      <protection/>
    </xf>
    <xf numFmtId="38" fontId="0" fillId="28" borderId="96" xfId="43" applyNumberFormat="1" applyFont="1" applyBorder="1" applyAlignment="1" applyProtection="1">
      <alignment horizontal="right" vertical="center"/>
      <protection/>
    </xf>
    <xf numFmtId="38" fontId="0" fillId="37" borderId="97" xfId="48" applyFont="1" applyFill="1" applyBorder="1" applyAlignment="1" applyProtection="1">
      <alignment horizontal="center" vertical="center"/>
      <protection/>
    </xf>
    <xf numFmtId="38" fontId="0" fillId="37" borderId="98" xfId="48" applyFont="1" applyFill="1" applyBorder="1" applyAlignment="1" applyProtection="1">
      <alignment horizontal="center" vertical="center"/>
      <protection/>
    </xf>
    <xf numFmtId="38" fontId="94" fillId="0" borderId="0" xfId="48" applyFont="1" applyFill="1" applyBorder="1" applyAlignment="1" applyProtection="1">
      <alignment horizontal="right" vertical="center" shrinkToFit="1"/>
      <protection locked="0"/>
    </xf>
    <xf numFmtId="0" fontId="0" fillId="5" borderId="99" xfId="0" applyFill="1" applyBorder="1" applyAlignment="1" applyProtection="1">
      <alignment horizontal="center" vertical="center"/>
      <protection locked="0"/>
    </xf>
    <xf numFmtId="38" fontId="82" fillId="10" borderId="52" xfId="48" applyFont="1" applyFill="1" applyBorder="1" applyAlignment="1" applyProtection="1">
      <alignment horizontal="right" vertical="center"/>
      <protection locked="0"/>
    </xf>
    <xf numFmtId="38" fontId="82" fillId="10" borderId="93" xfId="48" applyFont="1" applyFill="1" applyBorder="1" applyAlignment="1" applyProtection="1">
      <alignment horizontal="right" vertical="center"/>
      <protection locked="0"/>
    </xf>
    <xf numFmtId="38" fontId="82" fillId="10" borderId="94" xfId="48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09" fillId="0" borderId="0" xfId="0" applyFont="1" applyAlignment="1">
      <alignment horizontal="right" vertical="center"/>
    </xf>
    <xf numFmtId="0" fontId="0" fillId="0" borderId="100" xfId="0" applyBorder="1" applyAlignment="1">
      <alignment horizontal="center" vertical="center"/>
    </xf>
    <xf numFmtId="0" fontId="85" fillId="0" borderId="100" xfId="0" applyFont="1" applyBorder="1" applyAlignment="1">
      <alignment horizontal="center" vertical="center"/>
    </xf>
    <xf numFmtId="0" fontId="85" fillId="39" borderId="0" xfId="0" applyFont="1" applyFill="1" applyBorder="1" applyAlignment="1">
      <alignment horizontal="left" vertical="center"/>
    </xf>
    <xf numFmtId="0" fontId="110" fillId="0" borderId="0" xfId="0" applyFont="1" applyAlignment="1">
      <alignment horizontal="left" indent="2"/>
    </xf>
    <xf numFmtId="38" fontId="107" fillId="36" borderId="101" xfId="48" applyFont="1" applyFill="1" applyBorder="1" applyAlignment="1" applyProtection="1">
      <alignment horizontal="right" vertical="center"/>
      <protection locked="0"/>
    </xf>
    <xf numFmtId="38" fontId="107" fillId="36" borderId="102" xfId="48" applyFont="1" applyFill="1" applyBorder="1" applyAlignment="1" applyProtection="1">
      <alignment horizontal="right" vertical="center"/>
      <protection locked="0"/>
    </xf>
    <xf numFmtId="38" fontId="107" fillId="36" borderId="103" xfId="48" applyFont="1" applyFill="1" applyBorder="1" applyAlignment="1" applyProtection="1">
      <alignment horizontal="right" vertical="center"/>
      <protection locked="0"/>
    </xf>
    <xf numFmtId="0" fontId="111" fillId="0" borderId="0" xfId="43" applyFont="1" applyFill="1" applyBorder="1" applyAlignment="1" applyProtection="1">
      <alignment horizontal="center" vertical="center" shrinkToFit="1"/>
      <protection/>
    </xf>
    <xf numFmtId="0" fontId="112" fillId="28" borderId="71" xfId="43" applyFont="1" applyBorder="1" applyAlignment="1" applyProtection="1">
      <alignment horizontal="center" vertical="center" shrinkToFit="1"/>
      <protection/>
    </xf>
    <xf numFmtId="0" fontId="112" fillId="28" borderId="104" xfId="43" applyFont="1" applyBorder="1" applyAlignment="1" applyProtection="1">
      <alignment horizontal="center" vertical="center" shrinkToFit="1"/>
      <protection/>
    </xf>
    <xf numFmtId="38" fontId="83" fillId="37" borderId="105" xfId="48" applyFont="1" applyFill="1" applyBorder="1" applyAlignment="1" applyProtection="1">
      <alignment horizontal="center" vertical="center"/>
      <protection/>
    </xf>
    <xf numFmtId="38" fontId="83" fillId="37" borderId="106" xfId="48" applyFont="1" applyFill="1" applyBorder="1" applyAlignment="1" applyProtection="1">
      <alignment horizontal="center" vertical="center"/>
      <protection/>
    </xf>
    <xf numFmtId="182" fontId="107" fillId="0" borderId="0" xfId="0" applyNumberFormat="1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</xdr:row>
      <xdr:rowOff>200025</xdr:rowOff>
    </xdr:from>
    <xdr:to>
      <xdr:col>15</xdr:col>
      <xdr:colOff>133350</xdr:colOff>
      <xdr:row>14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695325" y="476250"/>
          <a:ext cx="4962525" cy="1771650"/>
        </a:xfrm>
        <a:prstGeom prst="roundRect">
          <a:avLst/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入力のしかた（</a:t>
          </a:r>
          <a:r>
            <a:rPr lang="en-US" cap="none" sz="1300" b="0" i="0" u="none" baseline="0">
              <a:solidFill>
                <a:srgbClr val="0000FF"/>
              </a:solidFill>
            </a:rPr>
            <a:t>青い枠</a:t>
          </a:r>
          <a:r>
            <a:rPr lang="en-US" cap="none" sz="1300" b="0" i="0" u="none" baseline="0">
              <a:solidFill>
                <a:srgbClr val="000000"/>
              </a:solidFill>
            </a:rPr>
            <a:t>内のみ入力してください。）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①　国民健康保険に加入する方の</a:t>
          </a:r>
          <a:r>
            <a:rPr lang="en-US" cap="none" sz="1200" b="0" i="0" u="none" baseline="0">
              <a:solidFill>
                <a:srgbClr val="0000FF"/>
              </a:solidFill>
            </a:rPr>
            <a:t>年齢</a:t>
          </a:r>
          <a:r>
            <a:rPr lang="en-US" cap="none" sz="1200" b="0" i="0" u="none" baseline="0">
              <a:solidFill>
                <a:srgbClr val="000000"/>
              </a:solidFill>
            </a:rPr>
            <a:t>を入力します。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②　その方の</a:t>
          </a:r>
          <a:r>
            <a:rPr lang="en-US" cap="none" sz="1200" b="0" i="0" u="sng" baseline="0">
              <a:solidFill>
                <a:srgbClr val="0000FF"/>
              </a:solidFill>
            </a:rPr>
            <a:t>総所得金額</a:t>
          </a:r>
          <a:r>
            <a:rPr lang="en-US" cap="none" sz="1200" b="0" i="0" u="none" baseline="0">
              <a:solidFill>
                <a:srgbClr val="000000"/>
              </a:solidFill>
            </a:rPr>
            <a:t>を入力します。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（収入金額ではありませんのでご注意ください。）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③　給与所得または年金所得がある方の</a:t>
          </a:r>
          <a:r>
            <a:rPr lang="en-US" cap="none" sz="1200" b="0" i="0" u="none" baseline="0">
              <a:solidFill>
                <a:srgbClr val="0000FF"/>
              </a:solidFill>
            </a:rPr>
            <a:t>人数</a:t>
          </a:r>
          <a:r>
            <a:rPr lang="en-US" cap="none" sz="1200" b="0" i="0" u="none" baseline="0">
              <a:solidFill>
                <a:srgbClr val="000000"/>
              </a:solidFill>
            </a:rPr>
            <a:t>を入力します。</a:t>
          </a:r>
        </a:p>
      </xdr:txBody>
    </xdr:sp>
    <xdr:clientData/>
  </xdr:twoCellAnchor>
  <xdr:twoCellAnchor>
    <xdr:from>
      <xdr:col>22</xdr:col>
      <xdr:colOff>190500</xdr:colOff>
      <xdr:row>8</xdr:row>
      <xdr:rowOff>57150</xdr:rowOff>
    </xdr:from>
    <xdr:to>
      <xdr:col>35</xdr:col>
      <xdr:colOff>219075</xdr:colOff>
      <xdr:row>23</xdr:row>
      <xdr:rowOff>0</xdr:rowOff>
    </xdr:to>
    <xdr:sp>
      <xdr:nvSpPr>
        <xdr:cNvPr id="2" name="角丸四角形 4"/>
        <xdr:cNvSpPr>
          <a:spLocks/>
        </xdr:cNvSpPr>
      </xdr:nvSpPr>
      <xdr:spPr>
        <a:xfrm>
          <a:off x="8382000" y="1543050"/>
          <a:ext cx="5562600" cy="3524250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300" b="1" i="0" u="none" baseline="0">
              <a:solidFill>
                <a:srgbClr val="0066CC"/>
              </a:solidFill>
            </a:rPr>
            <a:t>「総所得金額」について</a:t>
          </a:r>
          <a:r>
            <a:rPr lang="en-US" cap="none" sz="1300" b="1" i="0" u="none" baseline="0">
              <a:solidFill>
                <a:srgbClr val="0066CC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◆年金所得＝公的年金収入－公的年金等控除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遺族年金、障害者年金等の非課税年金は含みません。）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◆給与所得＝給与収入額ー給与所得控除額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◆事業所得＝事業収入金額ー必要経費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</a:rPr>
            <a:t>　年末調整がお済みの源泉徴収票をお持ちの方は、給与所得控除後の金額、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</a:rPr>
            <a:t>確定申告をされた方は各所得金額の合計額となります。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</a:rPr>
            <a:t>　分離課税となる各所得、山林所得も含みます。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</a:rPr>
            <a:t>　退職所得（退職金を一時金として受け取る場合）は計算に含みません。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</a:rPr>
            <a:t>   </a:t>
          </a:r>
          <a:r>
            <a:rPr lang="en-US" cap="none" sz="1200" b="1" i="0" u="none" baseline="0">
              <a:solidFill>
                <a:srgbClr val="003366"/>
              </a:solidFill>
            </a:rPr>
            <a:t>年金所得と給与所得どちらもある方は、「所得金額調整控除</a:t>
          </a:r>
          <a:r>
            <a:rPr lang="en-US" cap="none" sz="1200" b="1" i="0" u="none" baseline="0">
              <a:solidFill>
                <a:srgbClr val="003366"/>
              </a:solidFill>
            </a:rPr>
            <a:t>(</a:t>
          </a:r>
          <a:r>
            <a:rPr lang="en-US" cap="none" sz="1200" b="1" i="0" u="none" baseline="0">
              <a:solidFill>
                <a:srgbClr val="003366"/>
              </a:solidFill>
            </a:rPr>
            <a:t>最大</a:t>
          </a:r>
          <a:r>
            <a:rPr lang="en-US" cap="none" sz="1200" b="1" i="0" u="none" baseline="0">
              <a:solidFill>
                <a:srgbClr val="003366"/>
              </a:solidFill>
            </a:rPr>
            <a:t>10</a:t>
          </a:r>
          <a:r>
            <a:rPr lang="en-US" cap="none" sz="1200" b="1" i="0" u="none" baseline="0">
              <a:solidFill>
                <a:srgbClr val="003366"/>
              </a:solidFill>
            </a:rPr>
            <a:t>万円</a:t>
          </a:r>
          <a:r>
            <a:rPr lang="en-US" cap="none" sz="1200" b="1" i="0" u="none" baseline="0">
              <a:solidFill>
                <a:srgbClr val="003366"/>
              </a:solidFill>
            </a:rPr>
            <a:t>)</a:t>
          </a:r>
          <a:r>
            <a:rPr lang="en-US" cap="none" sz="1200" b="1" i="0" u="none" baseline="0">
              <a:solidFill>
                <a:srgbClr val="003366"/>
              </a:solidFill>
            </a:rPr>
            <a:t>」を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</a:rPr>
            <a:t>給与所得から差し引く必要があります。</a:t>
          </a:r>
        </a:p>
      </xdr:txBody>
    </xdr:sp>
    <xdr:clientData/>
  </xdr:twoCellAnchor>
  <xdr:twoCellAnchor editAs="oneCell">
    <xdr:from>
      <xdr:col>19</xdr:col>
      <xdr:colOff>38100</xdr:colOff>
      <xdr:row>15</xdr:row>
      <xdr:rowOff>19050</xdr:rowOff>
    </xdr:from>
    <xdr:to>
      <xdr:col>22</xdr:col>
      <xdr:colOff>190500</xdr:colOff>
      <xdr:row>21</xdr:row>
      <xdr:rowOff>323850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clrChange>
            <a:clrFrom>
              <a:srgbClr val="FCFEFF"/>
            </a:clrFrom>
            <a:clrTo>
              <a:srgbClr val="FCFEFF">
                <a:alpha val="0"/>
              </a:srgbClr>
            </a:clrTo>
          </a:clrChange>
        </a:blip>
        <a:srcRect l="-1" t="26675" r="43974"/>
        <a:stretch>
          <a:fillRect/>
        </a:stretch>
      </xdr:blipFill>
      <xdr:spPr>
        <a:xfrm>
          <a:off x="7162800" y="2305050"/>
          <a:ext cx="12192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AU458"/>
  <sheetViews>
    <sheetView showGridLines="0" tabSelected="1" zoomScale="85" zoomScaleNormal="85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4.28125" style="0" customWidth="1"/>
    <col min="3" max="3" width="11.28125" style="0" bestFit="1" customWidth="1"/>
    <col min="4" max="4" width="3.8515625" style="0" customWidth="1"/>
    <col min="5" max="5" width="9.7109375" style="0" bestFit="1" customWidth="1"/>
    <col min="6" max="6" width="2.421875" style="0" bestFit="1" customWidth="1"/>
    <col min="7" max="7" width="3.421875" style="0" bestFit="1" customWidth="1"/>
    <col min="9" max="9" width="2.00390625" style="0" customWidth="1"/>
    <col min="10" max="10" width="6.7109375" style="0" customWidth="1"/>
    <col min="11" max="11" width="2.7109375" style="0" bestFit="1" customWidth="1"/>
    <col min="12" max="12" width="8.7109375" style="0" bestFit="1" customWidth="1"/>
    <col min="13" max="13" width="2.421875" style="2" customWidth="1"/>
    <col min="14" max="14" width="5.28125" style="0" customWidth="1"/>
    <col min="15" max="15" width="7.7109375" style="5" customWidth="1"/>
    <col min="16" max="16" width="5.28125" style="3" customWidth="1"/>
    <col min="17" max="17" width="3.140625" style="0" customWidth="1"/>
    <col min="18" max="18" width="4.28125" style="0" customWidth="1"/>
    <col min="19" max="19" width="11.28125" style="0" customWidth="1"/>
    <col min="20" max="20" width="3.8515625" style="0" customWidth="1"/>
    <col min="21" max="21" width="9.7109375" style="0" customWidth="1"/>
    <col min="22" max="22" width="2.421875" style="0" customWidth="1"/>
    <col min="23" max="23" width="3.421875" style="0" customWidth="1"/>
    <col min="24" max="24" width="9.00390625" style="0" customWidth="1"/>
    <col min="25" max="25" width="2.00390625" style="0" customWidth="1"/>
    <col min="26" max="26" width="6.7109375" style="0" customWidth="1"/>
    <col min="27" max="27" width="2.7109375" style="0" customWidth="1"/>
    <col min="28" max="28" width="8.7109375" style="0" customWidth="1"/>
    <col min="29" max="29" width="2.421875" style="2" customWidth="1"/>
    <col min="30" max="30" width="5.28125" style="0" customWidth="1"/>
    <col min="31" max="31" width="7.57421875" style="5" customWidth="1"/>
    <col min="32" max="32" width="7.57421875" style="0" customWidth="1"/>
    <col min="33" max="33" width="12.140625" style="6" customWidth="1"/>
    <col min="34" max="34" width="9.7109375" style="6" customWidth="1"/>
    <col min="35" max="35" width="5.7109375" style="6" customWidth="1"/>
    <col min="36" max="36" width="4.57421875" style="6" customWidth="1"/>
    <col min="37" max="37" width="9.28125" style="6" customWidth="1"/>
    <col min="38" max="38" width="5.8515625" style="6" customWidth="1"/>
    <col min="39" max="39" width="9.140625" style="6" customWidth="1"/>
    <col min="40" max="40" width="3.8515625" style="6" customWidth="1"/>
    <col min="41" max="41" width="9.8515625" style="6" customWidth="1"/>
  </cols>
  <sheetData>
    <row r="1" spans="3:19" ht="21.75" customHeight="1">
      <c r="C1" s="317" t="s">
        <v>73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</row>
    <row r="2" spans="3:41" s="20" customFormat="1" ht="19.5" customHeight="1"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AC2" s="2"/>
      <c r="AE2" s="5"/>
      <c r="AG2" s="6"/>
      <c r="AH2" s="6"/>
      <c r="AI2" s="6"/>
      <c r="AJ2" s="6"/>
      <c r="AK2" s="6"/>
      <c r="AL2" s="6"/>
      <c r="AM2" s="6"/>
      <c r="AN2" s="6"/>
      <c r="AO2" s="6"/>
    </row>
    <row r="3" spans="13:41" s="20" customFormat="1" ht="5.25" customHeight="1">
      <c r="M3" s="2"/>
      <c r="O3" s="5"/>
      <c r="P3" s="3"/>
      <c r="AC3" s="2"/>
      <c r="AE3" s="5"/>
      <c r="AG3" s="6"/>
      <c r="AH3" s="6"/>
      <c r="AI3" s="6"/>
      <c r="AJ3" s="6"/>
      <c r="AK3" s="6"/>
      <c r="AL3" s="6"/>
      <c r="AM3" s="6"/>
      <c r="AN3" s="6"/>
      <c r="AO3" s="6"/>
    </row>
    <row r="4" spans="13:41" s="20" customFormat="1" ht="16.5" customHeight="1">
      <c r="M4" s="2"/>
      <c r="O4" s="5"/>
      <c r="P4" s="3"/>
      <c r="AC4" s="2"/>
      <c r="AE4" s="5"/>
      <c r="AG4" s="6"/>
      <c r="AH4" s="6"/>
      <c r="AI4" s="6"/>
      <c r="AJ4" s="6"/>
      <c r="AK4" s="6"/>
      <c r="AL4" s="6"/>
      <c r="AM4" s="6"/>
      <c r="AN4" s="6"/>
      <c r="AO4" s="6"/>
    </row>
    <row r="5" spans="13:41" s="20" customFormat="1" ht="13.5">
      <c r="M5" s="2"/>
      <c r="O5" s="5"/>
      <c r="P5" s="3"/>
      <c r="AC5" s="2"/>
      <c r="AE5" s="5"/>
      <c r="AG5" s="6"/>
      <c r="AH5" s="6"/>
      <c r="AI5" s="6"/>
      <c r="AJ5" s="6"/>
      <c r="AK5" s="6"/>
      <c r="AL5" s="6"/>
      <c r="AM5" s="6"/>
      <c r="AN5" s="6"/>
      <c r="AO5" s="6"/>
    </row>
    <row r="6" spans="13:41" s="20" customFormat="1" ht="13.5">
      <c r="M6" s="2"/>
      <c r="O6" s="5"/>
      <c r="P6" s="3"/>
      <c r="AC6" s="2"/>
      <c r="AE6" s="5"/>
      <c r="AG6" s="6"/>
      <c r="AH6" s="6"/>
      <c r="AI6" s="6"/>
      <c r="AJ6" s="6"/>
      <c r="AK6" s="6"/>
      <c r="AL6" s="6"/>
      <c r="AM6" s="6"/>
      <c r="AN6" s="6"/>
      <c r="AO6" s="6"/>
    </row>
    <row r="7" spans="13:41" s="20" customFormat="1" ht="13.5">
      <c r="M7" s="2"/>
      <c r="O7" s="5"/>
      <c r="P7" s="3"/>
      <c r="AC7" s="2"/>
      <c r="AE7" s="5"/>
      <c r="AG7" s="6"/>
      <c r="AH7" s="6"/>
      <c r="AI7" s="6"/>
      <c r="AJ7" s="6"/>
      <c r="AK7" s="6"/>
      <c r="AL7" s="6"/>
      <c r="AM7" s="6"/>
      <c r="AN7" s="6"/>
      <c r="AO7" s="6"/>
    </row>
    <row r="8" spans="13:41" s="20" customFormat="1" ht="13.5">
      <c r="M8" s="2"/>
      <c r="O8" s="5"/>
      <c r="P8" s="3"/>
      <c r="AC8" s="2"/>
      <c r="AE8" s="5"/>
      <c r="AG8" s="6"/>
      <c r="AH8" s="6"/>
      <c r="AI8" s="6"/>
      <c r="AJ8" s="6"/>
      <c r="AK8" s="6"/>
      <c r="AL8" s="6"/>
      <c r="AM8" s="6"/>
      <c r="AN8" s="6"/>
      <c r="AO8" s="6"/>
    </row>
    <row r="10" spans="13:41" s="20" customFormat="1" ht="13.5">
      <c r="M10" s="2"/>
      <c r="O10" s="5"/>
      <c r="P10" s="3"/>
      <c r="AC10" s="2"/>
      <c r="AE10" s="5"/>
      <c r="AG10" s="6"/>
      <c r="AH10" s="6"/>
      <c r="AI10" s="6"/>
      <c r="AJ10" s="6"/>
      <c r="AK10" s="6"/>
      <c r="AL10" s="6"/>
      <c r="AM10" s="6"/>
      <c r="AN10" s="6"/>
      <c r="AO10" s="6"/>
    </row>
    <row r="11" spans="13:41" s="20" customFormat="1" ht="13.5">
      <c r="M11" s="2"/>
      <c r="O11" s="5"/>
      <c r="P11" s="3"/>
      <c r="AC11" s="2"/>
      <c r="AE11" s="5"/>
      <c r="AG11" s="6"/>
      <c r="AH11" s="6"/>
      <c r="AI11" s="6"/>
      <c r="AJ11" s="6"/>
      <c r="AK11" s="6"/>
      <c r="AL11" s="6"/>
      <c r="AM11" s="6"/>
      <c r="AN11" s="6"/>
      <c r="AO11" s="6"/>
    </row>
    <row r="12" spans="13:41" s="20" customFormat="1" ht="13.5">
      <c r="M12" s="2"/>
      <c r="O12" s="5"/>
      <c r="P12" s="3"/>
      <c r="AC12" s="2"/>
      <c r="AE12" s="5"/>
      <c r="AG12" s="6"/>
      <c r="AH12" s="6"/>
      <c r="AI12" s="6"/>
      <c r="AJ12" s="6"/>
      <c r="AK12" s="6"/>
      <c r="AL12" s="6"/>
      <c r="AM12" s="6"/>
      <c r="AN12" s="6"/>
      <c r="AO12" s="6"/>
    </row>
    <row r="13" spans="13:41" s="20" customFormat="1" ht="13.5" hidden="1">
      <c r="M13" s="2"/>
      <c r="O13" s="5"/>
      <c r="P13" s="3"/>
      <c r="AC13" s="2"/>
      <c r="AE13" s="5"/>
      <c r="AG13" s="6"/>
      <c r="AH13" s="6"/>
      <c r="AI13" s="6"/>
      <c r="AJ13" s="6"/>
      <c r="AK13" s="6"/>
      <c r="AL13" s="6"/>
      <c r="AM13" s="6"/>
      <c r="AN13" s="6"/>
      <c r="AO13" s="6"/>
    </row>
    <row r="14" spans="13:41" s="20" customFormat="1" ht="8.25" customHeight="1" hidden="1">
      <c r="M14" s="2"/>
      <c r="O14" s="5"/>
      <c r="P14" s="3"/>
      <c r="AC14" s="2"/>
      <c r="AE14" s="5"/>
      <c r="AG14" s="6"/>
      <c r="AH14" s="6"/>
      <c r="AI14" s="6"/>
      <c r="AJ14" s="6"/>
      <c r="AK14" s="6"/>
      <c r="AL14" s="6"/>
      <c r="AM14" s="6"/>
      <c r="AN14" s="6"/>
      <c r="AO14" s="6"/>
    </row>
    <row r="15" spans="13:41" s="20" customFormat="1" ht="7.5" customHeight="1" thickBot="1">
      <c r="M15" s="2"/>
      <c r="O15" s="5"/>
      <c r="P15" s="3"/>
      <c r="AC15" s="2"/>
      <c r="AE15" s="5"/>
      <c r="AG15" s="6"/>
      <c r="AH15" s="6"/>
      <c r="AI15" s="6"/>
      <c r="AJ15" s="6"/>
      <c r="AK15" s="6"/>
      <c r="AL15" s="6"/>
      <c r="AM15" s="6"/>
      <c r="AN15" s="6"/>
      <c r="AO15" s="6"/>
    </row>
    <row r="16" spans="3:41" s="20" customFormat="1" ht="21.75" customHeight="1" thickBot="1" thickTop="1">
      <c r="C16" s="196" t="s">
        <v>60</v>
      </c>
      <c r="F16" s="315" t="s">
        <v>70</v>
      </c>
      <c r="G16" s="315"/>
      <c r="H16" s="315" t="s">
        <v>88</v>
      </c>
      <c r="I16" s="315"/>
      <c r="J16" s="315"/>
      <c r="K16" s="24"/>
      <c r="L16" s="195">
        <v>0</v>
      </c>
      <c r="M16" s="316" t="s">
        <v>87</v>
      </c>
      <c r="N16" s="316"/>
      <c r="O16" s="316"/>
      <c r="P16" s="3"/>
      <c r="AC16" s="2"/>
      <c r="AE16" s="5"/>
      <c r="AG16" s="6"/>
      <c r="AH16" s="6"/>
      <c r="AI16" s="6"/>
      <c r="AJ16" s="6"/>
      <c r="AK16" s="6"/>
      <c r="AL16" s="6"/>
      <c r="AM16" s="6"/>
      <c r="AN16" s="6"/>
      <c r="AO16" s="6"/>
    </row>
    <row r="17" spans="4:47" ht="35.25" customHeight="1" thickBot="1" thickTop="1">
      <c r="D17" s="270" t="s">
        <v>51</v>
      </c>
      <c r="E17" s="270"/>
      <c r="F17" s="297" t="s">
        <v>66</v>
      </c>
      <c r="G17" s="298"/>
      <c r="H17" s="291" t="s">
        <v>80</v>
      </c>
      <c r="I17" s="292"/>
      <c r="J17" s="293"/>
      <c r="K17" s="322" t="s">
        <v>58</v>
      </c>
      <c r="L17" s="323"/>
      <c r="M17" s="321"/>
      <c r="N17" s="321"/>
      <c r="O17" s="321"/>
      <c r="P17" s="213"/>
      <c r="Q17" s="213"/>
      <c r="R17" s="213"/>
      <c r="V17" s="3"/>
      <c r="AB17" s="313" t="s">
        <v>56</v>
      </c>
      <c r="AC17" s="313"/>
      <c r="AD17" s="314" t="s">
        <v>57</v>
      </c>
      <c r="AE17" s="314"/>
      <c r="AF17" s="314" t="s">
        <v>61</v>
      </c>
      <c r="AG17" s="314"/>
      <c r="AH17" s="314" t="s">
        <v>62</v>
      </c>
      <c r="AI17" s="314"/>
      <c r="AJ17"/>
      <c r="AK17" s="5"/>
      <c r="AL17"/>
      <c r="AP17" s="6"/>
      <c r="AQ17" s="6"/>
      <c r="AR17" s="6"/>
      <c r="AS17" s="6"/>
      <c r="AT17" s="6"/>
      <c r="AU17" s="6"/>
    </row>
    <row r="18" spans="4:47" ht="27" customHeight="1" thickTop="1">
      <c r="D18" s="270" t="s">
        <v>46</v>
      </c>
      <c r="E18" s="271"/>
      <c r="F18" s="274"/>
      <c r="G18" s="275"/>
      <c r="H18" s="318"/>
      <c r="I18" s="319"/>
      <c r="J18" s="320"/>
      <c r="K18" s="324" t="str">
        <f aca="true" t="shared" si="0" ref="K18:K23">IF(H18-430000&lt;0,"0",H18-430000)</f>
        <v>0</v>
      </c>
      <c r="L18" s="325"/>
      <c r="M18" s="307"/>
      <c r="N18" s="307"/>
      <c r="O18" s="307"/>
      <c r="P18" s="214"/>
      <c r="Q18" s="214"/>
      <c r="R18" s="214"/>
      <c r="U18" s="17"/>
      <c r="V18" s="3"/>
      <c r="Y18" s="302" t="s">
        <v>54</v>
      </c>
      <c r="Z18" s="302"/>
      <c r="AA18" s="302"/>
      <c r="AB18" s="302"/>
      <c r="AC18" s="16">
        <f>COUNTIF($F$18:$G$23,"&gt;=40")-COUNTIF($F$18:$G$23,"&gt;6４")</f>
        <v>0</v>
      </c>
      <c r="AD18" s="303">
        <f>SUMIF($F$18:$G$23,"&lt;65",$H$18:$J$23)-SUMIF($F$18:$G$23,"&lt;40",$H$18:$J$23)</f>
        <v>0</v>
      </c>
      <c r="AE18" s="304"/>
      <c r="AF18" s="303">
        <f>SUMIF($F$18:$G$23,"&lt;65",$K$18:$M$23)-SUMIF($F$18:$G$23,"&lt;40",$K$18:$M$23)</f>
        <v>0</v>
      </c>
      <c r="AG18" s="304"/>
      <c r="AH18" s="303">
        <f>SUMIF($F$18:$G$23,"&lt;65",$M$18:$O$23)-SUMIF($F$18:$G$23,"&lt;40",$M$18:$O$23)</f>
        <v>0</v>
      </c>
      <c r="AI18" s="304"/>
      <c r="AJ18"/>
      <c r="AK18" s="5"/>
      <c r="AL18"/>
      <c r="AP18" s="6"/>
      <c r="AQ18" s="6"/>
      <c r="AR18" s="6"/>
      <c r="AS18" s="6"/>
      <c r="AT18" s="6"/>
      <c r="AU18" s="6"/>
    </row>
    <row r="19" spans="4:47" ht="27" customHeight="1">
      <c r="D19" s="270" t="s">
        <v>47</v>
      </c>
      <c r="E19" s="271"/>
      <c r="F19" s="276"/>
      <c r="G19" s="277"/>
      <c r="H19" s="294"/>
      <c r="I19" s="295"/>
      <c r="J19" s="296"/>
      <c r="K19" s="272" t="str">
        <f t="shared" si="0"/>
        <v>0</v>
      </c>
      <c r="L19" s="273"/>
      <c r="M19" s="216"/>
      <c r="N19" s="216"/>
      <c r="O19" s="216"/>
      <c r="P19" s="215"/>
      <c r="Q19" s="215"/>
      <c r="R19" s="215"/>
      <c r="U19" s="5"/>
      <c r="V19" s="3"/>
      <c r="Y19" s="302" t="s">
        <v>53</v>
      </c>
      <c r="Z19" s="302"/>
      <c r="AA19" s="302"/>
      <c r="AB19" s="302"/>
      <c r="AC19" s="16">
        <f>COUNTIF($F$18:$G$23,"&lt;40")</f>
        <v>0</v>
      </c>
      <c r="AD19" s="303">
        <f>SUMIF($F$18:$G$23,"&lt;40",$H$18:$J$23)</f>
        <v>0</v>
      </c>
      <c r="AE19" s="304"/>
      <c r="AF19" s="303">
        <f>SUMIF($F$18:$G$23,"&lt;40",$K$18:$M$23)</f>
        <v>0</v>
      </c>
      <c r="AG19" s="304"/>
      <c r="AH19" s="303">
        <f>SUMIF($F$18:$G$23,"&lt;40",$M$18:$O$23)</f>
        <v>0</v>
      </c>
      <c r="AI19" s="304"/>
      <c r="AJ19"/>
      <c r="AK19" s="5"/>
      <c r="AL19"/>
      <c r="AP19" s="6"/>
      <c r="AQ19" s="6"/>
      <c r="AR19" s="6"/>
      <c r="AS19" s="6"/>
      <c r="AT19" s="6"/>
      <c r="AU19" s="6"/>
    </row>
    <row r="20" spans="4:47" ht="27" customHeight="1">
      <c r="D20" s="270" t="s">
        <v>63</v>
      </c>
      <c r="E20" s="271"/>
      <c r="F20" s="276"/>
      <c r="G20" s="277"/>
      <c r="H20" s="294"/>
      <c r="I20" s="295"/>
      <c r="J20" s="296"/>
      <c r="K20" s="272" t="str">
        <f t="shared" si="0"/>
        <v>0</v>
      </c>
      <c r="L20" s="273"/>
      <c r="M20" s="216"/>
      <c r="N20" s="216"/>
      <c r="O20" s="216"/>
      <c r="P20" s="215"/>
      <c r="Q20" s="215"/>
      <c r="R20" s="215"/>
      <c r="S20" s="2"/>
      <c r="U20" s="5"/>
      <c r="V20" s="3"/>
      <c r="Y20" s="302" t="s">
        <v>55</v>
      </c>
      <c r="Z20" s="302"/>
      <c r="AA20" s="302"/>
      <c r="AB20" s="302"/>
      <c r="AC20" s="16">
        <f>COUNTIF($F$18:$G$23,"&gt;=65")-COUNTIF($F$18:$G$23,"&gt;74")</f>
        <v>0</v>
      </c>
      <c r="AD20" s="303">
        <f>SUMIF($F$18:$G$23,"&lt;75",$H$18:$J$23)-SUMIF($F$18:$G$23,"&lt;65",$H$18:$J$23)</f>
        <v>0</v>
      </c>
      <c r="AE20" s="304"/>
      <c r="AF20" s="303">
        <f>SUMIF($F$18:$G$23,"&lt;75",$K$18:$M$23)-SUMIF($F$18:$G$23,"&lt;65",$K$18:$M$23)</f>
        <v>0</v>
      </c>
      <c r="AG20" s="304"/>
      <c r="AH20" s="303">
        <f>SUMIF($F$18:$G$23,"&lt;75",$M$18:$O$23)-SUMIF($F$18:$G$23,"&lt;65",$M$18:$O$23)</f>
        <v>0</v>
      </c>
      <c r="AI20" s="304"/>
      <c r="AJ20"/>
      <c r="AK20" s="5"/>
      <c r="AL20"/>
      <c r="AP20" s="6"/>
      <c r="AQ20" s="6"/>
      <c r="AR20" s="6"/>
      <c r="AS20" s="6"/>
      <c r="AT20" s="6"/>
      <c r="AU20" s="6"/>
    </row>
    <row r="21" spans="4:47" ht="27" customHeight="1">
      <c r="D21" s="270" t="s">
        <v>48</v>
      </c>
      <c r="E21" s="271"/>
      <c r="F21" s="276"/>
      <c r="G21" s="277"/>
      <c r="H21" s="294"/>
      <c r="I21" s="295"/>
      <c r="J21" s="296"/>
      <c r="K21" s="272" t="str">
        <f t="shared" si="0"/>
        <v>0</v>
      </c>
      <c r="L21" s="273"/>
      <c r="M21" s="216"/>
      <c r="N21" s="216"/>
      <c r="O21" s="216"/>
      <c r="P21" s="215"/>
      <c r="Q21" s="215"/>
      <c r="R21" s="215"/>
      <c r="S21" s="2"/>
      <c r="U21" s="5"/>
      <c r="V21" s="3"/>
      <c r="Y21" s="302" t="s">
        <v>50</v>
      </c>
      <c r="Z21" s="302"/>
      <c r="AA21" s="302"/>
      <c r="AB21" s="302"/>
      <c r="AC21" s="16">
        <f>COUNT($F$25:$G$27)</f>
        <v>0</v>
      </c>
      <c r="AD21" s="303">
        <f>SUM(H25:J27)</f>
        <v>0</v>
      </c>
      <c r="AE21" s="304"/>
      <c r="AF21" s="312"/>
      <c r="AG21" s="312"/>
      <c r="AH21"/>
      <c r="AI21" s="2"/>
      <c r="AJ21"/>
      <c r="AK21" s="5"/>
      <c r="AL21"/>
      <c r="AP21" s="6"/>
      <c r="AQ21" s="6"/>
      <c r="AR21" s="6"/>
      <c r="AS21" s="6"/>
      <c r="AT21" s="6"/>
      <c r="AU21" s="6"/>
    </row>
    <row r="22" spans="4:47" ht="27" customHeight="1">
      <c r="D22" s="270" t="s">
        <v>49</v>
      </c>
      <c r="E22" s="271"/>
      <c r="F22" s="276"/>
      <c r="G22" s="277"/>
      <c r="H22" s="294"/>
      <c r="I22" s="295"/>
      <c r="J22" s="296"/>
      <c r="K22" s="272" t="str">
        <f t="shared" si="0"/>
        <v>0</v>
      </c>
      <c r="L22" s="273"/>
      <c r="M22" s="216"/>
      <c r="N22" s="216"/>
      <c r="O22" s="216"/>
      <c r="P22" s="215"/>
      <c r="Q22" s="215"/>
      <c r="R22" s="215"/>
      <c r="S22" s="2"/>
      <c r="U22" s="5"/>
      <c r="V22" s="3"/>
      <c r="AC22"/>
      <c r="AE22"/>
      <c r="AG22"/>
      <c r="AH22"/>
      <c r="AI22" s="2"/>
      <c r="AJ22"/>
      <c r="AK22" s="5"/>
      <c r="AL22"/>
      <c r="AP22" s="6"/>
      <c r="AQ22" s="6"/>
      <c r="AR22" s="6"/>
      <c r="AS22" s="6"/>
      <c r="AT22" s="6"/>
      <c r="AU22" s="6"/>
    </row>
    <row r="23" spans="4:47" ht="27" customHeight="1" thickBot="1">
      <c r="D23" s="270" t="s">
        <v>52</v>
      </c>
      <c r="E23" s="271"/>
      <c r="F23" s="278"/>
      <c r="G23" s="279"/>
      <c r="H23" s="280"/>
      <c r="I23" s="281"/>
      <c r="J23" s="282"/>
      <c r="K23" s="272" t="str">
        <f t="shared" si="0"/>
        <v>0</v>
      </c>
      <c r="L23" s="273"/>
      <c r="M23" s="216"/>
      <c r="N23" s="216"/>
      <c r="O23" s="216"/>
      <c r="P23" s="215"/>
      <c r="Q23" s="215"/>
      <c r="R23" s="215"/>
      <c r="S23" s="2"/>
      <c r="U23" s="5"/>
      <c r="V23" s="3"/>
      <c r="AC23"/>
      <c r="AE23"/>
      <c r="AG23"/>
      <c r="AH23"/>
      <c r="AI23" s="2"/>
      <c r="AJ23"/>
      <c r="AK23" s="5"/>
      <c r="AL23"/>
      <c r="AP23" s="6"/>
      <c r="AQ23" s="6"/>
      <c r="AR23" s="6"/>
      <c r="AS23" s="6"/>
      <c r="AT23" s="6"/>
      <c r="AU23" s="6"/>
    </row>
    <row r="24" spans="1:47" ht="16.5" customHeight="1" hidden="1" thickTop="1">
      <c r="A24" s="19" t="s">
        <v>68</v>
      </c>
      <c r="B24" s="268" t="s">
        <v>67</v>
      </c>
      <c r="C24" s="269"/>
      <c r="D24" s="308"/>
      <c r="E24" s="287"/>
      <c r="F24" s="287"/>
      <c r="G24" s="287"/>
      <c r="H24" s="283"/>
      <c r="I24" s="284"/>
      <c r="J24" s="285"/>
      <c r="K24" s="305"/>
      <c r="L24" s="306"/>
      <c r="M24" s="204"/>
      <c r="N24" s="205"/>
      <c r="O24" s="205"/>
      <c r="P24" s="204"/>
      <c r="Q24" s="205"/>
      <c r="R24" s="205"/>
      <c r="S24" s="2"/>
      <c r="U24" s="11" t="s">
        <v>64</v>
      </c>
      <c r="V24" s="3"/>
      <c r="AC24"/>
      <c r="AE24"/>
      <c r="AG24"/>
      <c r="AH24"/>
      <c r="AI24" s="2"/>
      <c r="AJ24"/>
      <c r="AK24" s="5"/>
      <c r="AL24"/>
      <c r="AP24" s="6"/>
      <c r="AQ24" s="6"/>
      <c r="AR24" s="6"/>
      <c r="AS24" s="6"/>
      <c r="AT24" s="6"/>
      <c r="AU24" s="6"/>
    </row>
    <row r="25" spans="1:47" ht="16.5" customHeight="1" hidden="1">
      <c r="A25" s="19" t="s">
        <v>68</v>
      </c>
      <c r="B25" s="266" t="s">
        <v>50</v>
      </c>
      <c r="C25" s="267"/>
      <c r="D25" s="286"/>
      <c r="E25" s="211"/>
      <c r="F25" s="211"/>
      <c r="G25" s="212"/>
      <c r="H25" s="288"/>
      <c r="I25" s="289"/>
      <c r="J25" s="290"/>
      <c r="K25" s="206"/>
      <c r="L25" s="207"/>
      <c r="M25" s="204"/>
      <c r="N25" s="205"/>
      <c r="O25" s="205"/>
      <c r="P25" s="204"/>
      <c r="Q25" s="205"/>
      <c r="R25" s="205"/>
      <c r="S25" s="2"/>
      <c r="U25" s="11" t="s">
        <v>65</v>
      </c>
      <c r="V25" s="3"/>
      <c r="AC25"/>
      <c r="AE25"/>
      <c r="AI25" s="2"/>
      <c r="AJ25"/>
      <c r="AK25" s="5"/>
      <c r="AL25"/>
      <c r="AP25" s="6"/>
      <c r="AQ25" s="6"/>
      <c r="AR25" s="6"/>
      <c r="AS25" s="6"/>
      <c r="AT25" s="6"/>
      <c r="AU25" s="6"/>
    </row>
    <row r="26" spans="2:47" ht="16.5" customHeight="1" hidden="1">
      <c r="B26" s="266" t="s">
        <v>50</v>
      </c>
      <c r="C26" s="267"/>
      <c r="D26" s="286"/>
      <c r="E26" s="211"/>
      <c r="F26" s="211"/>
      <c r="G26" s="212"/>
      <c r="H26" s="309"/>
      <c r="I26" s="310"/>
      <c r="J26" s="311"/>
      <c r="K26" s="206"/>
      <c r="L26" s="207"/>
      <c r="M26" s="204"/>
      <c r="N26" s="205"/>
      <c r="O26" s="205"/>
      <c r="P26" s="204"/>
      <c r="Q26" s="205"/>
      <c r="R26" s="205"/>
      <c r="U26" s="18" t="s">
        <v>69</v>
      </c>
      <c r="V26" s="3"/>
      <c r="AC26"/>
      <c r="AE26"/>
      <c r="AI26" s="2"/>
      <c r="AJ26"/>
      <c r="AK26" s="5"/>
      <c r="AL26"/>
      <c r="AP26" s="6"/>
      <c r="AQ26" s="6"/>
      <c r="AR26" s="6"/>
      <c r="AS26" s="6"/>
      <c r="AT26" s="6"/>
      <c r="AU26" s="6"/>
    </row>
    <row r="27" spans="2:47" ht="16.5" customHeight="1" hidden="1" thickBot="1">
      <c r="B27" s="266" t="s">
        <v>50</v>
      </c>
      <c r="C27" s="267"/>
      <c r="D27" s="299"/>
      <c r="E27" s="300"/>
      <c r="F27" s="300"/>
      <c r="G27" s="301"/>
      <c r="H27" s="208"/>
      <c r="I27" s="209"/>
      <c r="J27" s="210"/>
      <c r="K27" s="206"/>
      <c r="L27" s="207"/>
      <c r="M27" s="204"/>
      <c r="N27" s="205"/>
      <c r="O27" s="205"/>
      <c r="P27" s="204"/>
      <c r="Q27" s="205"/>
      <c r="R27" s="205"/>
      <c r="U27" s="5"/>
      <c r="V27" s="3"/>
      <c r="AC27"/>
      <c r="AE27"/>
      <c r="AI27" s="2"/>
      <c r="AJ27"/>
      <c r="AK27" s="5"/>
      <c r="AL27"/>
      <c r="AP27" s="6"/>
      <c r="AQ27" s="6"/>
      <c r="AR27" s="6"/>
      <c r="AS27" s="6"/>
      <c r="AT27" s="6"/>
      <c r="AU27" s="6"/>
    </row>
    <row r="28" spans="4:44" ht="16.5" customHeight="1" thickBot="1" thickTop="1">
      <c r="D28" s="12"/>
      <c r="E28" s="12"/>
      <c r="F28" s="12"/>
      <c r="G28" s="12"/>
      <c r="H28" s="13"/>
      <c r="I28" s="13"/>
      <c r="J28" s="13"/>
      <c r="K28" s="14"/>
      <c r="L28" s="14"/>
      <c r="M28" s="14"/>
      <c r="N28" s="10"/>
      <c r="O28" s="11"/>
      <c r="P28" s="2"/>
      <c r="R28" s="5"/>
      <c r="S28" s="3"/>
      <c r="U28" s="15"/>
      <c r="V28" s="15"/>
      <c r="W28" s="15"/>
      <c r="X28" s="15"/>
      <c r="Y28" s="15"/>
      <c r="AC28"/>
      <c r="AE28"/>
      <c r="AF28" s="2"/>
      <c r="AG28"/>
      <c r="AH28" s="5"/>
      <c r="AI28"/>
      <c r="AP28" s="6"/>
      <c r="AQ28" s="6"/>
      <c r="AR28" s="6"/>
    </row>
    <row r="29" spans="4:44" ht="18" customHeight="1" thickTop="1">
      <c r="D29" s="12"/>
      <c r="E29" s="198" t="s">
        <v>45</v>
      </c>
      <c r="F29" s="200">
        <f>SUM($AK$74,$AK$76,$AK$78)</f>
        <v>0</v>
      </c>
      <c r="G29" s="200"/>
      <c r="H29" s="200"/>
      <c r="I29" s="200"/>
      <c r="J29" s="200"/>
      <c r="K29" s="200"/>
      <c r="L29" s="201"/>
      <c r="M29" s="14"/>
      <c r="N29" s="25" t="s">
        <v>72</v>
      </c>
      <c r="O29" s="11"/>
      <c r="P29" s="2"/>
      <c r="R29" s="5"/>
      <c r="S29" s="3"/>
      <c r="U29" s="15"/>
      <c r="V29" s="15"/>
      <c r="W29" s="15"/>
      <c r="X29" s="15"/>
      <c r="Y29" s="15"/>
      <c r="AC29"/>
      <c r="AE29"/>
      <c r="AF29" s="2"/>
      <c r="AG29"/>
      <c r="AH29" s="5"/>
      <c r="AI29"/>
      <c r="AP29" s="6"/>
      <c r="AQ29" s="6"/>
      <c r="AR29" s="6"/>
    </row>
    <row r="30" spans="4:44" ht="18" customHeight="1" thickBot="1">
      <c r="D30" s="12"/>
      <c r="E30" s="199"/>
      <c r="F30" s="202"/>
      <c r="G30" s="202"/>
      <c r="H30" s="202"/>
      <c r="I30" s="202"/>
      <c r="J30" s="202"/>
      <c r="K30" s="202"/>
      <c r="L30" s="203"/>
      <c r="M30" s="14"/>
      <c r="N30" s="326">
        <f>ROUNDUP(AJ98/12,-2)</f>
        <v>0</v>
      </c>
      <c r="O30" s="326"/>
      <c r="P30" s="326"/>
      <c r="R30" s="5"/>
      <c r="S30" s="3"/>
      <c r="U30" s="15"/>
      <c r="V30" s="15"/>
      <c r="W30" s="15"/>
      <c r="X30" s="15"/>
      <c r="Y30" s="15"/>
      <c r="AC30"/>
      <c r="AE30"/>
      <c r="AF30" s="2"/>
      <c r="AG30"/>
      <c r="AH30" s="5"/>
      <c r="AI30"/>
      <c r="AP30" s="6"/>
      <c r="AQ30" s="6"/>
      <c r="AR30" s="6"/>
    </row>
    <row r="31" ht="18" customHeight="1" thickTop="1"/>
    <row r="32" spans="4:7" ht="14.25">
      <c r="D32" s="28" t="s">
        <v>78</v>
      </c>
      <c r="E32" s="4"/>
      <c r="F32" s="4"/>
      <c r="G32" s="4"/>
    </row>
    <row r="33" spans="4:7" s="21" customFormat="1" ht="13.5" customHeight="1">
      <c r="D33" s="29" t="s">
        <v>82</v>
      </c>
      <c r="E33" s="30"/>
      <c r="F33" s="30"/>
      <c r="G33" s="30"/>
    </row>
    <row r="34" spans="4:7" s="23" customFormat="1" ht="15" customHeight="1">
      <c r="D34" s="31" t="s">
        <v>71</v>
      </c>
      <c r="E34" s="32"/>
      <c r="F34" s="32"/>
      <c r="G34" s="32"/>
    </row>
    <row r="35" spans="4:13" s="23" customFormat="1" ht="15" customHeight="1">
      <c r="D35" s="33" t="s">
        <v>74</v>
      </c>
      <c r="E35" s="34"/>
      <c r="F35" s="34"/>
      <c r="G35" s="34"/>
      <c r="H35" s="26"/>
      <c r="I35" s="26"/>
      <c r="J35" s="26"/>
      <c r="K35" s="26"/>
      <c r="L35" s="26"/>
      <c r="M35" s="26"/>
    </row>
    <row r="36" spans="4:13" s="23" customFormat="1" ht="15" customHeight="1">
      <c r="D36" s="33" t="s">
        <v>75</v>
      </c>
      <c r="E36" s="34"/>
      <c r="F36" s="34"/>
      <c r="G36" s="34"/>
      <c r="H36" s="26"/>
      <c r="I36" s="26"/>
      <c r="J36" s="26"/>
      <c r="K36" s="26"/>
      <c r="L36" s="26"/>
      <c r="M36" s="27"/>
    </row>
    <row r="37" spans="4:13" s="23" customFormat="1" ht="15" customHeight="1">
      <c r="D37" s="33" t="s">
        <v>76</v>
      </c>
      <c r="E37" s="34"/>
      <c r="F37" s="34"/>
      <c r="G37" s="34"/>
      <c r="H37" s="26"/>
      <c r="I37" s="26"/>
      <c r="J37" s="26"/>
      <c r="K37" s="26"/>
      <c r="L37" s="26"/>
      <c r="M37" s="26"/>
    </row>
    <row r="38" spans="4:9" s="21" customFormat="1" ht="13.5" customHeight="1">
      <c r="D38" s="33" t="s">
        <v>79</v>
      </c>
      <c r="E38" s="30"/>
      <c r="F38" s="30"/>
      <c r="G38" s="30"/>
      <c r="I38" s="22"/>
    </row>
    <row r="39" spans="4:13" s="23" customFormat="1" ht="15" customHeight="1">
      <c r="D39" s="33" t="s">
        <v>77</v>
      </c>
      <c r="E39" s="34"/>
      <c r="F39" s="34"/>
      <c r="G39" s="34"/>
      <c r="H39" s="26"/>
      <c r="I39" s="26"/>
      <c r="J39" s="26"/>
      <c r="K39" s="26"/>
      <c r="L39" s="26"/>
      <c r="M39" s="26"/>
    </row>
    <row r="40" s="36" customFormat="1" ht="30.75" customHeight="1">
      <c r="D40" s="35"/>
    </row>
    <row r="41" spans="13:41" s="45" customFormat="1" ht="30.75" customHeight="1" hidden="1">
      <c r="M41" s="46"/>
      <c r="O41" s="47"/>
      <c r="P41" s="48"/>
      <c r="AC41" s="46"/>
      <c r="AE41" s="47"/>
      <c r="AG41" s="49"/>
      <c r="AH41" s="49"/>
      <c r="AI41" s="49"/>
      <c r="AJ41" s="49"/>
      <c r="AK41" s="49"/>
      <c r="AL41" s="49"/>
      <c r="AM41" s="49"/>
      <c r="AN41" s="49"/>
      <c r="AO41" s="49"/>
    </row>
    <row r="42" spans="1:41" s="52" customFormat="1" ht="24.75" customHeight="1" hidden="1">
      <c r="A42" s="50" t="s">
        <v>0</v>
      </c>
      <c r="B42" s="51"/>
      <c r="D42" s="53"/>
      <c r="E42" s="53"/>
      <c r="F42" s="54"/>
      <c r="G42" s="54"/>
      <c r="H42" s="54"/>
      <c r="I42" s="54"/>
      <c r="J42" s="54"/>
      <c r="K42" s="55"/>
      <c r="L42" s="55"/>
      <c r="M42" s="56"/>
      <c r="O42" s="57"/>
      <c r="P42" s="58"/>
      <c r="Q42" s="59" t="s">
        <v>1</v>
      </c>
      <c r="S42" s="60"/>
      <c r="T42" s="61"/>
      <c r="U42" s="61"/>
      <c r="V42" s="62"/>
      <c r="W42" s="62"/>
      <c r="X42" s="62"/>
      <c r="Y42" s="62"/>
      <c r="Z42" s="62"/>
      <c r="AC42" s="56"/>
      <c r="AE42" s="57"/>
      <c r="AG42" s="45"/>
      <c r="AH42" s="45"/>
      <c r="AI42" s="45"/>
      <c r="AJ42" s="45"/>
      <c r="AK42" s="49"/>
      <c r="AL42" s="1"/>
      <c r="AM42" s="46"/>
      <c r="AN42" s="45"/>
      <c r="AO42" s="45"/>
    </row>
    <row r="43" spans="13:31" s="45" customFormat="1" ht="2.25" customHeight="1" hidden="1" thickBot="1">
      <c r="M43" s="46"/>
      <c r="O43" s="63"/>
      <c r="P43" s="48"/>
      <c r="AC43" s="46"/>
      <c r="AE43" s="63"/>
    </row>
    <row r="44" spans="1:43" s="45" customFormat="1" ht="19.5" hidden="1">
      <c r="A44" s="64"/>
      <c r="B44" s="65" t="s">
        <v>2</v>
      </c>
      <c r="C44" s="66"/>
      <c r="D44" s="66"/>
      <c r="E44" s="67"/>
      <c r="F44" s="66"/>
      <c r="G44" s="66"/>
      <c r="H44" s="66"/>
      <c r="I44" s="66"/>
      <c r="J44" s="66"/>
      <c r="K44" s="66"/>
      <c r="L44" s="218"/>
      <c r="M44" s="219"/>
      <c r="N44" s="220"/>
      <c r="O44" s="68"/>
      <c r="P44" s="69"/>
      <c r="Q44" s="64"/>
      <c r="R44" s="65" t="s">
        <v>2</v>
      </c>
      <c r="S44" s="66"/>
      <c r="T44" s="66"/>
      <c r="U44" s="67"/>
      <c r="V44" s="66"/>
      <c r="W44" s="66"/>
      <c r="X44" s="66"/>
      <c r="Y44" s="66"/>
      <c r="Z44" s="66"/>
      <c r="AA44" s="66"/>
      <c r="AB44" s="218"/>
      <c r="AC44" s="219"/>
      <c r="AD44" s="220"/>
      <c r="AE44" s="68"/>
      <c r="AG44" s="70" t="s">
        <v>3</v>
      </c>
      <c r="AH44" s="52"/>
      <c r="AQ44" s="188">
        <f>IF(L16-1&lt;0,0,L16-1)</f>
        <v>0</v>
      </c>
    </row>
    <row r="45" spans="1:31" s="45" customFormat="1" ht="14.25" hidden="1">
      <c r="A45" s="71"/>
      <c r="B45" s="72" t="s">
        <v>4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6"/>
      <c r="P45" s="69"/>
      <c r="Q45" s="71"/>
      <c r="R45" s="72" t="s">
        <v>4</v>
      </c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4"/>
      <c r="AD45" s="75"/>
      <c r="AE45" s="76"/>
    </row>
    <row r="46" spans="1:33" s="45" customFormat="1" ht="13.5" hidden="1">
      <c r="A46" s="77"/>
      <c r="B46" s="47"/>
      <c r="C46" s="47" t="s">
        <v>5</v>
      </c>
      <c r="D46" s="47"/>
      <c r="E46" s="47"/>
      <c r="F46" s="47"/>
      <c r="G46" s="47"/>
      <c r="H46" s="47"/>
      <c r="I46" s="47"/>
      <c r="J46" s="47"/>
      <c r="K46" s="47"/>
      <c r="L46" s="47"/>
      <c r="M46" s="49"/>
      <c r="N46" s="78"/>
      <c r="O46" s="79"/>
      <c r="P46" s="69"/>
      <c r="Q46" s="77"/>
      <c r="R46" s="47"/>
      <c r="S46" s="47" t="s">
        <v>5</v>
      </c>
      <c r="T46" s="47"/>
      <c r="U46" s="47"/>
      <c r="V46" s="47"/>
      <c r="W46" s="47"/>
      <c r="X46" s="47"/>
      <c r="Y46" s="47"/>
      <c r="Z46" s="47"/>
      <c r="AA46" s="47"/>
      <c r="AB46" s="47"/>
      <c r="AC46" s="49"/>
      <c r="AD46" s="78"/>
      <c r="AE46" s="79"/>
      <c r="AG46" s="80" t="s">
        <v>6</v>
      </c>
    </row>
    <row r="47" spans="1:33" s="45" customFormat="1" ht="24.75" customHeight="1" hidden="1">
      <c r="A47" s="77"/>
      <c r="B47" s="47"/>
      <c r="C47" s="81">
        <f>AF18</f>
        <v>0</v>
      </c>
      <c r="D47" s="82" t="s">
        <v>7</v>
      </c>
      <c r="E47" s="83">
        <v>0.066</v>
      </c>
      <c r="F47" s="84"/>
      <c r="I47" s="47"/>
      <c r="J47" s="47"/>
      <c r="K47" s="47" t="s">
        <v>8</v>
      </c>
      <c r="L47" s="221">
        <f>C47*E47</f>
        <v>0</v>
      </c>
      <c r="M47" s="222"/>
      <c r="N47" s="78"/>
      <c r="O47" s="79"/>
      <c r="P47" s="85"/>
      <c r="Q47" s="77"/>
      <c r="R47" s="47"/>
      <c r="S47" s="81">
        <f>AF19+AF20</f>
        <v>0</v>
      </c>
      <c r="T47" s="82" t="s">
        <v>7</v>
      </c>
      <c r="U47" s="83">
        <v>0.066</v>
      </c>
      <c r="V47" s="84"/>
      <c r="W47" s="47"/>
      <c r="X47" s="83"/>
      <c r="Y47" s="47"/>
      <c r="Z47" s="47"/>
      <c r="AA47" s="47" t="s">
        <v>10</v>
      </c>
      <c r="AB47" s="221">
        <f>S47*U47</f>
        <v>0</v>
      </c>
      <c r="AC47" s="222"/>
      <c r="AD47" s="78"/>
      <c r="AE47" s="79"/>
      <c r="AG47" s="45" t="s">
        <v>81</v>
      </c>
    </row>
    <row r="48" spans="1:41" s="45" customFormat="1" ht="13.5" customHeight="1" hidden="1">
      <c r="A48" s="86"/>
      <c r="B48" s="87"/>
      <c r="C48" s="87"/>
      <c r="D48" s="87"/>
      <c r="E48" s="87"/>
      <c r="F48" s="87"/>
      <c r="G48" s="87"/>
      <c r="H48" s="87"/>
      <c r="I48" s="87"/>
      <c r="J48" s="88"/>
      <c r="K48" s="87"/>
      <c r="L48" s="87"/>
      <c r="M48" s="89"/>
      <c r="N48" s="90"/>
      <c r="O48" s="79"/>
      <c r="P48" s="69"/>
      <c r="Q48" s="86"/>
      <c r="R48" s="87"/>
      <c r="S48" s="87"/>
      <c r="T48" s="87"/>
      <c r="U48" s="87"/>
      <c r="V48" s="87"/>
      <c r="W48" s="87"/>
      <c r="X48" s="87"/>
      <c r="Y48" s="87"/>
      <c r="Z48" s="88"/>
      <c r="AA48" s="87"/>
      <c r="AB48" s="87"/>
      <c r="AC48" s="89"/>
      <c r="AD48" s="90"/>
      <c r="AE48" s="79"/>
      <c r="AG48" s="223">
        <f>SUM(H18:J27)+SUM(P18:R23)</f>
        <v>0</v>
      </c>
      <c r="AH48" s="223"/>
      <c r="AI48" s="223"/>
      <c r="AJ48" s="223"/>
      <c r="AM48" s="217"/>
      <c r="AN48" s="217"/>
      <c r="AO48" s="45">
        <f>IF(AM48="いる",1,0)</f>
        <v>0</v>
      </c>
    </row>
    <row r="49" spans="1:41" s="45" customFormat="1" ht="20.25" customHeight="1" hidden="1">
      <c r="A49" s="77"/>
      <c r="B49" s="91" t="s">
        <v>11</v>
      </c>
      <c r="C49" s="47"/>
      <c r="D49" s="47"/>
      <c r="E49" s="47"/>
      <c r="F49" s="47"/>
      <c r="G49" s="47"/>
      <c r="H49" s="47"/>
      <c r="I49" s="47"/>
      <c r="J49" s="92"/>
      <c r="K49" s="47"/>
      <c r="L49" s="225"/>
      <c r="M49" s="225"/>
      <c r="N49" s="78"/>
      <c r="O49" s="79"/>
      <c r="P49" s="69"/>
      <c r="Q49" s="77"/>
      <c r="R49" s="91" t="s">
        <v>11</v>
      </c>
      <c r="S49" s="47"/>
      <c r="T49" s="47"/>
      <c r="U49" s="47"/>
      <c r="V49" s="47"/>
      <c r="W49" s="47"/>
      <c r="X49" s="47"/>
      <c r="Y49" s="47"/>
      <c r="Z49" s="92"/>
      <c r="AA49" s="47"/>
      <c r="AB49" s="225"/>
      <c r="AC49" s="225"/>
      <c r="AD49" s="78"/>
      <c r="AE49" s="79"/>
      <c r="AG49" s="224"/>
      <c r="AH49" s="224"/>
      <c r="AI49" s="224"/>
      <c r="AJ49" s="224"/>
      <c r="AK49" s="47" t="s">
        <v>12</v>
      </c>
      <c r="AL49" s="47"/>
      <c r="AM49" s="217"/>
      <c r="AN49" s="217"/>
      <c r="AO49" s="227"/>
    </row>
    <row r="50" spans="1:41" s="45" customFormat="1" ht="13.5" hidden="1">
      <c r="A50" s="77"/>
      <c r="B50" s="47"/>
      <c r="C50" s="47" t="s">
        <v>13</v>
      </c>
      <c r="D50" s="47"/>
      <c r="E50" s="47"/>
      <c r="F50" s="47"/>
      <c r="G50" s="47"/>
      <c r="H50" s="47"/>
      <c r="I50" s="47"/>
      <c r="J50" s="92"/>
      <c r="K50" s="47"/>
      <c r="L50" s="47"/>
      <c r="M50" s="49"/>
      <c r="N50" s="78"/>
      <c r="O50" s="79"/>
      <c r="P50" s="69"/>
      <c r="Q50" s="77"/>
      <c r="R50" s="47"/>
      <c r="S50" s="47" t="s">
        <v>13</v>
      </c>
      <c r="T50" s="47"/>
      <c r="U50" s="47"/>
      <c r="V50" s="47"/>
      <c r="W50" s="47"/>
      <c r="X50" s="47"/>
      <c r="Y50" s="47"/>
      <c r="Z50" s="92"/>
      <c r="AA50" s="47"/>
      <c r="AB50" s="47"/>
      <c r="AC50" s="49"/>
      <c r="AD50" s="78"/>
      <c r="AE50" s="79"/>
      <c r="AG50" s="93"/>
      <c r="AH50" s="93"/>
      <c r="AI50" s="93"/>
      <c r="AJ50" s="93"/>
      <c r="AK50" s="93"/>
      <c r="AL50" s="93"/>
      <c r="AM50" s="94"/>
      <c r="AN50" s="93"/>
      <c r="AO50" s="228"/>
    </row>
    <row r="51" spans="1:41" s="45" customFormat="1" ht="24.75" customHeight="1" hidden="1">
      <c r="A51" s="77"/>
      <c r="B51" s="47"/>
      <c r="C51" s="81">
        <f>AH18</f>
        <v>0</v>
      </c>
      <c r="D51" s="82" t="s">
        <v>14</v>
      </c>
      <c r="E51" s="182">
        <v>0</v>
      </c>
      <c r="F51" s="47"/>
      <c r="G51" s="47"/>
      <c r="H51" s="47"/>
      <c r="I51" s="47"/>
      <c r="J51" s="92"/>
      <c r="K51" s="47" t="s">
        <v>15</v>
      </c>
      <c r="L51" s="221">
        <f>C51*E51</f>
        <v>0</v>
      </c>
      <c r="M51" s="222"/>
      <c r="N51" s="78"/>
      <c r="O51" s="79"/>
      <c r="P51" s="85"/>
      <c r="Q51" s="77"/>
      <c r="R51" s="47"/>
      <c r="S51" s="81">
        <f>AH19+AH20</f>
        <v>0</v>
      </c>
      <c r="T51" s="47" t="s">
        <v>14</v>
      </c>
      <c r="U51" s="182">
        <v>0</v>
      </c>
      <c r="V51" s="47"/>
      <c r="W51" s="47"/>
      <c r="X51" s="47"/>
      <c r="Y51" s="47"/>
      <c r="Z51" s="92"/>
      <c r="AA51" s="47" t="s">
        <v>8</v>
      </c>
      <c r="AB51" s="221">
        <f>S51*U51</f>
        <v>0</v>
      </c>
      <c r="AC51" s="222"/>
      <c r="AD51" s="78"/>
      <c r="AE51" s="79"/>
      <c r="AG51" s="184">
        <v>430000</v>
      </c>
      <c r="AH51" s="84">
        <f>IF(AQ44=1,530000,430000+AQ44*100000)</f>
        <v>430000</v>
      </c>
      <c r="AI51" s="47" t="s">
        <v>16</v>
      </c>
      <c r="AJ51" s="47"/>
      <c r="AK51" s="47"/>
      <c r="AL51" s="47"/>
      <c r="AM51" s="229" t="s">
        <v>17</v>
      </c>
      <c r="AN51" s="47"/>
      <c r="AO51" s="231"/>
    </row>
    <row r="52" spans="1:41" s="45" customFormat="1" ht="19.5" hidden="1">
      <c r="A52" s="96"/>
      <c r="B52" s="87"/>
      <c r="C52" s="87"/>
      <c r="D52" s="87"/>
      <c r="E52" s="87"/>
      <c r="F52" s="87"/>
      <c r="G52" s="87"/>
      <c r="H52" s="87"/>
      <c r="I52" s="87"/>
      <c r="J52" s="88"/>
      <c r="K52" s="87"/>
      <c r="L52" s="87"/>
      <c r="M52" s="89"/>
      <c r="N52" s="97"/>
      <c r="O52" s="79"/>
      <c r="P52" s="69"/>
      <c r="Q52" s="96"/>
      <c r="R52" s="87"/>
      <c r="S52" s="87"/>
      <c r="T52" s="87"/>
      <c r="U52" s="87"/>
      <c r="V52" s="87"/>
      <c r="W52" s="87"/>
      <c r="X52" s="87"/>
      <c r="Y52" s="87"/>
      <c r="Z52" s="88"/>
      <c r="AA52" s="87"/>
      <c r="AB52" s="87"/>
      <c r="AC52" s="89"/>
      <c r="AD52" s="97"/>
      <c r="AE52" s="79"/>
      <c r="AG52" s="185" t="s">
        <v>84</v>
      </c>
      <c r="AH52" s="186"/>
      <c r="AI52" s="187">
        <f>L16</f>
        <v>0</v>
      </c>
      <c r="AJ52" s="186">
        <v>-1</v>
      </c>
      <c r="AK52" s="186" t="s">
        <v>83</v>
      </c>
      <c r="AL52" s="93"/>
      <c r="AM52" s="230"/>
      <c r="AN52" s="93"/>
      <c r="AO52" s="232"/>
    </row>
    <row r="53" spans="1:39" s="104" customFormat="1" ht="19.5" hidden="1">
      <c r="A53" s="99"/>
      <c r="B53" s="100" t="s">
        <v>18</v>
      </c>
      <c r="C53" s="101"/>
      <c r="D53" s="101"/>
      <c r="E53" s="101"/>
      <c r="F53" s="101"/>
      <c r="G53" s="101"/>
      <c r="H53" s="101"/>
      <c r="I53" s="101"/>
      <c r="J53" s="101"/>
      <c r="K53" s="101"/>
      <c r="L53" s="233"/>
      <c r="M53" s="234"/>
      <c r="N53" s="235"/>
      <c r="O53" s="102"/>
      <c r="P53" s="103"/>
      <c r="Q53" s="99"/>
      <c r="R53" s="100" t="s">
        <v>18</v>
      </c>
      <c r="S53" s="101"/>
      <c r="T53" s="101"/>
      <c r="U53" s="101"/>
      <c r="V53" s="101"/>
      <c r="W53" s="101"/>
      <c r="X53" s="101"/>
      <c r="Y53" s="101"/>
      <c r="Z53" s="101"/>
      <c r="AA53" s="101"/>
      <c r="AB53" s="233"/>
      <c r="AC53" s="234"/>
      <c r="AD53" s="235"/>
      <c r="AE53" s="102"/>
      <c r="AM53" s="105"/>
    </row>
    <row r="54" spans="1:41" s="45" customFormat="1" ht="14.25" hidden="1">
      <c r="A54" s="71"/>
      <c r="B54" s="72" t="s">
        <v>4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  <c r="N54" s="75"/>
      <c r="O54" s="76"/>
      <c r="P54" s="69"/>
      <c r="Q54" s="71"/>
      <c r="R54" s="72" t="s">
        <v>4</v>
      </c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4"/>
      <c r="AD54" s="75"/>
      <c r="AE54" s="76"/>
      <c r="AG54" s="106"/>
      <c r="AH54" s="189">
        <v>430000</v>
      </c>
      <c r="AI54" s="193" t="s">
        <v>19</v>
      </c>
      <c r="AJ54" s="108"/>
      <c r="AK54" s="107">
        <f>IF(AQ44=1,530000+(AJ56*285000),430000+(AJ56*285000)+AQ44*100000)</f>
        <v>430000</v>
      </c>
      <c r="AL54" s="109" t="s">
        <v>16</v>
      </c>
      <c r="AM54" s="110"/>
      <c r="AN54" s="108"/>
      <c r="AO54" s="111"/>
    </row>
    <row r="55" spans="1:41" s="45" customFormat="1" ht="13.5" hidden="1">
      <c r="A55" s="77"/>
      <c r="B55" s="47"/>
      <c r="C55" s="47" t="s">
        <v>5</v>
      </c>
      <c r="D55" s="47"/>
      <c r="E55" s="47"/>
      <c r="F55" s="47"/>
      <c r="G55" s="47"/>
      <c r="H55" s="47"/>
      <c r="I55" s="47"/>
      <c r="J55" s="47"/>
      <c r="K55" s="47"/>
      <c r="L55" s="47"/>
      <c r="M55" s="49"/>
      <c r="N55" s="78"/>
      <c r="O55" s="79"/>
      <c r="P55" s="69"/>
      <c r="Q55" s="77"/>
      <c r="R55" s="47"/>
      <c r="S55" s="47" t="s">
        <v>5</v>
      </c>
      <c r="T55" s="47"/>
      <c r="U55" s="47"/>
      <c r="V55" s="47"/>
      <c r="W55" s="47"/>
      <c r="X55" s="47"/>
      <c r="Y55" s="47"/>
      <c r="Z55" s="47"/>
      <c r="AA55" s="47"/>
      <c r="AB55" s="47"/>
      <c r="AC55" s="49"/>
      <c r="AD55" s="78"/>
      <c r="AE55" s="79"/>
      <c r="AG55" s="95"/>
      <c r="AH55" s="82" t="s">
        <v>20</v>
      </c>
      <c r="AI55" s="47"/>
      <c r="AJ55" s="112" t="s">
        <v>59</v>
      </c>
      <c r="AK55" s="49"/>
      <c r="AL55" s="47"/>
      <c r="AM55" s="113" t="s">
        <v>21</v>
      </c>
      <c r="AN55" s="47"/>
      <c r="AO55" s="114"/>
    </row>
    <row r="56" spans="1:41" s="45" customFormat="1" ht="24.75" customHeight="1" hidden="1">
      <c r="A56" s="77"/>
      <c r="B56" s="47"/>
      <c r="C56" s="115">
        <f>C47</f>
        <v>0</v>
      </c>
      <c r="D56" s="82" t="s">
        <v>7</v>
      </c>
      <c r="E56" s="83">
        <v>0.027</v>
      </c>
      <c r="F56" s="84"/>
      <c r="I56" s="47"/>
      <c r="J56" s="47"/>
      <c r="K56" s="47" t="s">
        <v>10</v>
      </c>
      <c r="L56" s="221">
        <f>C56*E56</f>
        <v>0</v>
      </c>
      <c r="M56" s="222"/>
      <c r="N56" s="78"/>
      <c r="O56" s="79"/>
      <c r="P56" s="85"/>
      <c r="Q56" s="77"/>
      <c r="R56" s="47"/>
      <c r="S56" s="115">
        <f>S47</f>
        <v>0</v>
      </c>
      <c r="T56" s="82" t="s">
        <v>7</v>
      </c>
      <c r="U56" s="83">
        <v>0.027</v>
      </c>
      <c r="V56" s="84"/>
      <c r="W56" s="47"/>
      <c r="X56" s="83"/>
      <c r="Y56" s="47"/>
      <c r="Z56" s="47"/>
      <c r="AA56" s="47" t="s">
        <v>10</v>
      </c>
      <c r="AB56" s="221">
        <f>S56*U56</f>
        <v>0</v>
      </c>
      <c r="AC56" s="222"/>
      <c r="AD56" s="78"/>
      <c r="AE56" s="79"/>
      <c r="AG56" s="98"/>
      <c r="AH56" s="197">
        <v>290000</v>
      </c>
      <c r="AI56" s="186" t="s">
        <v>22</v>
      </c>
      <c r="AJ56" s="187">
        <f>SUM(AC18:AC21)</f>
        <v>0</v>
      </c>
      <c r="AK56" s="190" t="s">
        <v>86</v>
      </c>
      <c r="AL56" s="191"/>
      <c r="AM56" s="186"/>
      <c r="AN56" s="187">
        <f>AI52</f>
        <v>0</v>
      </c>
      <c r="AO56" s="192" t="s">
        <v>85</v>
      </c>
    </row>
    <row r="57" spans="1:41" s="45" customFormat="1" ht="14.25" hidden="1">
      <c r="A57" s="86"/>
      <c r="B57" s="87"/>
      <c r="C57" s="87"/>
      <c r="D57" s="87"/>
      <c r="E57" s="87"/>
      <c r="F57" s="87"/>
      <c r="G57" s="87"/>
      <c r="H57" s="87"/>
      <c r="I57" s="116"/>
      <c r="J57" s="88"/>
      <c r="K57" s="87"/>
      <c r="L57" s="87"/>
      <c r="M57" s="89"/>
      <c r="N57" s="90"/>
      <c r="O57" s="79"/>
      <c r="P57" s="69"/>
      <c r="Q57" s="86"/>
      <c r="R57" s="87"/>
      <c r="S57" s="87"/>
      <c r="T57" s="87"/>
      <c r="U57" s="87"/>
      <c r="V57" s="87"/>
      <c r="W57" s="87"/>
      <c r="X57" s="87"/>
      <c r="Y57" s="87"/>
      <c r="Z57" s="88"/>
      <c r="AA57" s="87"/>
      <c r="AB57" s="87"/>
      <c r="AC57" s="89"/>
      <c r="AD57" s="90"/>
      <c r="AE57" s="79"/>
      <c r="AG57" s="49"/>
      <c r="AH57" s="49"/>
      <c r="AI57" s="49"/>
      <c r="AJ57" s="49"/>
      <c r="AK57" s="49"/>
      <c r="AL57" s="49"/>
      <c r="AM57" s="117"/>
      <c r="AN57" s="49"/>
      <c r="AO57" s="49"/>
    </row>
    <row r="58" spans="1:41" s="45" customFormat="1" ht="20.25" customHeight="1" hidden="1">
      <c r="A58" s="77"/>
      <c r="B58" s="91" t="s">
        <v>11</v>
      </c>
      <c r="C58" s="47"/>
      <c r="D58" s="47"/>
      <c r="E58" s="47"/>
      <c r="F58" s="47"/>
      <c r="G58" s="47"/>
      <c r="H58" s="47"/>
      <c r="I58" s="47"/>
      <c r="J58" s="92"/>
      <c r="K58" s="47"/>
      <c r="L58" s="225"/>
      <c r="M58" s="225"/>
      <c r="N58" s="78"/>
      <c r="O58" s="79"/>
      <c r="P58" s="69"/>
      <c r="Q58" s="77"/>
      <c r="R58" s="91" t="s">
        <v>11</v>
      </c>
      <c r="S58" s="47"/>
      <c r="T58" s="47"/>
      <c r="U58" s="47"/>
      <c r="V58" s="47"/>
      <c r="W58" s="47"/>
      <c r="X58" s="47"/>
      <c r="Y58" s="47"/>
      <c r="Z58" s="92"/>
      <c r="AA58" s="47"/>
      <c r="AB58" s="225"/>
      <c r="AC58" s="225"/>
      <c r="AD58" s="78"/>
      <c r="AE58" s="79"/>
      <c r="AG58" s="106"/>
      <c r="AH58" s="189">
        <v>430000</v>
      </c>
      <c r="AI58" s="193" t="s">
        <v>19</v>
      </c>
      <c r="AJ58" s="108"/>
      <c r="AK58" s="107">
        <f>IF(AQ44=1,530000+(AJ56*520000),430000+(AJ56*520000)+AQ44*100000)</f>
        <v>430000</v>
      </c>
      <c r="AL58" s="109" t="s">
        <v>16</v>
      </c>
      <c r="AM58" s="110"/>
      <c r="AN58" s="108"/>
      <c r="AO58" s="111"/>
    </row>
    <row r="59" spans="1:41" s="45" customFormat="1" ht="13.5" customHeight="1" hidden="1">
      <c r="A59" s="77"/>
      <c r="B59" s="47"/>
      <c r="C59" s="47" t="s">
        <v>13</v>
      </c>
      <c r="D59" s="47"/>
      <c r="E59" s="47"/>
      <c r="F59" s="47"/>
      <c r="G59" s="47"/>
      <c r="H59" s="47"/>
      <c r="I59" s="47"/>
      <c r="J59" s="92"/>
      <c r="K59" s="47"/>
      <c r="L59" s="47"/>
      <c r="M59" s="49"/>
      <c r="N59" s="78"/>
      <c r="O59" s="79"/>
      <c r="P59" s="69"/>
      <c r="Q59" s="77"/>
      <c r="R59" s="47"/>
      <c r="S59" s="47" t="s">
        <v>13</v>
      </c>
      <c r="T59" s="47"/>
      <c r="U59" s="47"/>
      <c r="V59" s="47"/>
      <c r="W59" s="47"/>
      <c r="X59" s="47"/>
      <c r="Y59" s="47"/>
      <c r="Z59" s="92"/>
      <c r="AA59" s="47"/>
      <c r="AB59" s="47"/>
      <c r="AC59" s="49"/>
      <c r="AD59" s="78"/>
      <c r="AE59" s="79"/>
      <c r="AG59" s="95"/>
      <c r="AH59" s="82" t="s">
        <v>23</v>
      </c>
      <c r="AI59" s="47"/>
      <c r="AJ59" s="112" t="s">
        <v>59</v>
      </c>
      <c r="AK59" s="49"/>
      <c r="AL59" s="47"/>
      <c r="AM59" s="113" t="s">
        <v>24</v>
      </c>
      <c r="AN59" s="47"/>
      <c r="AO59" s="114"/>
    </row>
    <row r="60" spans="1:41" s="45" customFormat="1" ht="24.75" customHeight="1" hidden="1">
      <c r="A60" s="77"/>
      <c r="B60" s="47"/>
      <c r="C60" s="115">
        <f>C51</f>
        <v>0</v>
      </c>
      <c r="D60" s="82" t="s">
        <v>9</v>
      </c>
      <c r="E60" s="182">
        <v>0</v>
      </c>
      <c r="F60" s="47"/>
      <c r="G60" s="47"/>
      <c r="H60" s="47"/>
      <c r="I60" s="47"/>
      <c r="J60" s="92"/>
      <c r="K60" s="47" t="s">
        <v>8</v>
      </c>
      <c r="L60" s="221">
        <f>C60*E60</f>
        <v>0</v>
      </c>
      <c r="M60" s="222"/>
      <c r="N60" s="78"/>
      <c r="O60" s="79"/>
      <c r="P60" s="85"/>
      <c r="Q60" s="77"/>
      <c r="R60" s="47"/>
      <c r="S60" s="115">
        <f>S51</f>
        <v>0</v>
      </c>
      <c r="T60" s="47" t="s">
        <v>7</v>
      </c>
      <c r="U60" s="182">
        <v>0</v>
      </c>
      <c r="V60" s="47"/>
      <c r="W60" s="47"/>
      <c r="X60" s="47"/>
      <c r="Y60" s="47"/>
      <c r="Z60" s="92"/>
      <c r="AA60" s="47" t="s">
        <v>10</v>
      </c>
      <c r="AB60" s="221">
        <f>S60*U60</f>
        <v>0</v>
      </c>
      <c r="AC60" s="222"/>
      <c r="AD60" s="78"/>
      <c r="AE60" s="79"/>
      <c r="AG60" s="98"/>
      <c r="AH60" s="197">
        <v>535000</v>
      </c>
      <c r="AI60" s="186" t="s">
        <v>22</v>
      </c>
      <c r="AJ60" s="194">
        <f>AJ56</f>
        <v>0</v>
      </c>
      <c r="AK60" s="190" t="s">
        <v>86</v>
      </c>
      <c r="AL60" s="191"/>
      <c r="AM60" s="186"/>
      <c r="AN60" s="187">
        <f>AI52</f>
        <v>0</v>
      </c>
      <c r="AO60" s="192" t="s">
        <v>85</v>
      </c>
    </row>
    <row r="61" spans="1:41" s="45" customFormat="1" ht="12.75" customHeight="1" hidden="1" thickBot="1">
      <c r="A61" s="96"/>
      <c r="B61" s="87"/>
      <c r="C61" s="87"/>
      <c r="D61" s="87"/>
      <c r="E61" s="87"/>
      <c r="F61" s="87"/>
      <c r="G61" s="87"/>
      <c r="H61" s="87"/>
      <c r="I61" s="87"/>
      <c r="J61" s="88"/>
      <c r="K61" s="87"/>
      <c r="L61" s="87"/>
      <c r="M61" s="89"/>
      <c r="N61" s="97"/>
      <c r="O61" s="79"/>
      <c r="P61" s="69"/>
      <c r="Q61" s="118"/>
      <c r="R61" s="119"/>
      <c r="S61" s="119"/>
      <c r="T61" s="119"/>
      <c r="U61" s="119"/>
      <c r="V61" s="119"/>
      <c r="W61" s="119"/>
      <c r="X61" s="119"/>
      <c r="Y61" s="119"/>
      <c r="Z61" s="120"/>
      <c r="AA61" s="119"/>
      <c r="AB61" s="119"/>
      <c r="AC61" s="121"/>
      <c r="AD61" s="122"/>
      <c r="AE61" s="79"/>
      <c r="AG61" s="49"/>
      <c r="AH61" s="47"/>
      <c r="AI61" s="47"/>
      <c r="AJ61" s="47"/>
      <c r="AK61" s="47"/>
      <c r="AL61" s="47"/>
      <c r="AM61" s="47"/>
      <c r="AN61" s="47"/>
      <c r="AO61" s="47"/>
    </row>
    <row r="62" spans="1:41" s="104" customFormat="1" ht="19.5" hidden="1">
      <c r="A62" s="123"/>
      <c r="B62" s="124" t="s">
        <v>25</v>
      </c>
      <c r="C62" s="125"/>
      <c r="D62" s="125"/>
      <c r="E62" s="125"/>
      <c r="F62" s="125"/>
      <c r="G62" s="125"/>
      <c r="H62" s="125"/>
      <c r="I62" s="125"/>
      <c r="J62" s="125"/>
      <c r="K62" s="125"/>
      <c r="L62" s="262"/>
      <c r="M62" s="263"/>
      <c r="N62" s="264"/>
      <c r="O62" s="102"/>
      <c r="P62" s="103"/>
      <c r="Q62" s="126"/>
      <c r="R62" s="127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8"/>
      <c r="AH62" s="129"/>
      <c r="AI62" s="49"/>
      <c r="AJ62" s="49"/>
      <c r="AK62" s="49"/>
      <c r="AL62" s="49"/>
      <c r="AM62" s="49"/>
      <c r="AN62" s="49"/>
      <c r="AO62" s="49"/>
    </row>
    <row r="63" spans="1:41" s="45" customFormat="1" ht="14.25" hidden="1">
      <c r="A63" s="71"/>
      <c r="B63" s="72" t="s">
        <v>4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4"/>
      <c r="N63" s="75"/>
      <c r="O63" s="76"/>
      <c r="P63" s="69"/>
      <c r="Q63" s="49"/>
      <c r="R63" s="12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76"/>
      <c r="AG63" s="49"/>
      <c r="AH63" s="49"/>
      <c r="AI63" s="49"/>
      <c r="AJ63" s="49"/>
      <c r="AK63" s="49"/>
      <c r="AL63" s="49"/>
      <c r="AM63" s="49"/>
      <c r="AN63" s="49"/>
      <c r="AO63" s="49"/>
    </row>
    <row r="64" spans="1:41" s="45" customFormat="1" ht="13.5" hidden="1">
      <c r="A64" s="77"/>
      <c r="B64" s="47"/>
      <c r="C64" s="47" t="s">
        <v>5</v>
      </c>
      <c r="D64" s="47"/>
      <c r="E64" s="47"/>
      <c r="F64" s="47"/>
      <c r="G64" s="47"/>
      <c r="H64" s="47"/>
      <c r="I64" s="47"/>
      <c r="J64" s="47"/>
      <c r="K64" s="47"/>
      <c r="L64" s="47"/>
      <c r="M64" s="49"/>
      <c r="N64" s="78"/>
      <c r="O64" s="79"/>
      <c r="P64" s="6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79"/>
      <c r="AG64" s="130"/>
      <c r="AH64" s="49"/>
      <c r="AI64" s="49"/>
      <c r="AJ64" s="49"/>
      <c r="AK64" s="49"/>
      <c r="AL64" s="49"/>
      <c r="AM64" s="49"/>
      <c r="AN64" s="49"/>
      <c r="AO64" s="49"/>
    </row>
    <row r="65" spans="1:41" s="45" customFormat="1" ht="24.75" customHeight="1" hidden="1">
      <c r="A65" s="77"/>
      <c r="B65" s="47"/>
      <c r="C65" s="115">
        <f>C47</f>
        <v>0</v>
      </c>
      <c r="D65" s="82" t="s">
        <v>7</v>
      </c>
      <c r="E65" s="83">
        <v>0.017</v>
      </c>
      <c r="F65" s="84"/>
      <c r="G65" s="82"/>
      <c r="H65" s="83"/>
      <c r="I65" s="47"/>
      <c r="J65" s="47"/>
      <c r="K65" s="47" t="s">
        <v>10</v>
      </c>
      <c r="L65" s="221">
        <f>C65*E65</f>
        <v>0</v>
      </c>
      <c r="M65" s="222"/>
      <c r="N65" s="78"/>
      <c r="O65" s="79"/>
      <c r="P65" s="85"/>
      <c r="Q65" s="49"/>
      <c r="R65" s="49"/>
      <c r="S65" s="115"/>
      <c r="T65" s="49"/>
      <c r="U65" s="131"/>
      <c r="V65" s="132"/>
      <c r="W65" s="49"/>
      <c r="X65" s="133"/>
      <c r="Y65" s="49"/>
      <c r="Z65" s="49"/>
      <c r="AA65" s="49"/>
      <c r="AB65" s="265"/>
      <c r="AC65" s="265"/>
      <c r="AD65" s="49"/>
      <c r="AE65" s="79"/>
      <c r="AG65" s="49"/>
      <c r="AH65" s="49"/>
      <c r="AI65" s="49"/>
      <c r="AJ65" s="49"/>
      <c r="AK65" s="49"/>
      <c r="AL65" s="49"/>
      <c r="AM65" s="49"/>
      <c r="AN65" s="49"/>
      <c r="AO65" s="49"/>
    </row>
    <row r="66" spans="1:41" s="45" customFormat="1" ht="13.5" customHeight="1" hidden="1">
      <c r="A66" s="86"/>
      <c r="B66" s="87"/>
      <c r="C66" s="87"/>
      <c r="D66" s="87"/>
      <c r="E66" s="87"/>
      <c r="F66" s="87"/>
      <c r="G66" s="87"/>
      <c r="H66" s="87"/>
      <c r="I66" s="87"/>
      <c r="J66" s="88"/>
      <c r="K66" s="87"/>
      <c r="L66" s="87"/>
      <c r="M66" s="89"/>
      <c r="N66" s="90"/>
      <c r="O66" s="79"/>
      <c r="P66" s="69"/>
      <c r="Q66" s="49"/>
      <c r="R66" s="49"/>
      <c r="S66" s="49"/>
      <c r="T66" s="49"/>
      <c r="U66" s="49"/>
      <c r="V66" s="49"/>
      <c r="W66" s="49"/>
      <c r="X66" s="49"/>
      <c r="Y66" s="49"/>
      <c r="Z66" s="134"/>
      <c r="AA66" s="49"/>
      <c r="AB66" s="49"/>
      <c r="AC66" s="49"/>
      <c r="AD66" s="49"/>
      <c r="AE66" s="79"/>
      <c r="AG66" s="135"/>
      <c r="AH66" s="135"/>
      <c r="AI66" s="135"/>
      <c r="AJ66" s="135"/>
      <c r="AK66" s="49"/>
      <c r="AL66" s="49"/>
      <c r="AM66" s="136"/>
      <c r="AN66" s="136"/>
      <c r="AO66" s="49"/>
    </row>
    <row r="67" spans="1:41" s="45" customFormat="1" ht="20.25" customHeight="1" hidden="1">
      <c r="A67" s="77"/>
      <c r="B67" s="91" t="s">
        <v>11</v>
      </c>
      <c r="C67" s="47"/>
      <c r="D67" s="47"/>
      <c r="E67" s="47"/>
      <c r="F67" s="47"/>
      <c r="G67" s="47"/>
      <c r="H67" s="47"/>
      <c r="I67" s="47"/>
      <c r="J67" s="92"/>
      <c r="K67" s="47"/>
      <c r="L67" s="225"/>
      <c r="M67" s="225"/>
      <c r="N67" s="78"/>
      <c r="O67" s="79"/>
      <c r="P67" s="69"/>
      <c r="Q67" s="49"/>
      <c r="R67" s="129"/>
      <c r="S67" s="49"/>
      <c r="T67" s="49"/>
      <c r="U67" s="49"/>
      <c r="V67" s="49"/>
      <c r="W67" s="49"/>
      <c r="X67" s="49"/>
      <c r="Y67" s="49"/>
      <c r="Z67" s="134"/>
      <c r="AA67" s="49"/>
      <c r="AB67" s="49"/>
      <c r="AC67" s="49"/>
      <c r="AD67" s="49"/>
      <c r="AE67" s="79"/>
      <c r="AG67" s="49"/>
      <c r="AH67" s="135"/>
      <c r="AI67" s="135"/>
      <c r="AJ67" s="137"/>
      <c r="AK67" s="137"/>
      <c r="AL67" s="137"/>
      <c r="AM67" s="136"/>
      <c r="AN67" s="136"/>
      <c r="AO67" s="138"/>
    </row>
    <row r="68" spans="1:41" s="45" customFormat="1" ht="13.5" hidden="1">
      <c r="A68" s="77"/>
      <c r="B68" s="47"/>
      <c r="C68" s="47" t="s">
        <v>13</v>
      </c>
      <c r="D68" s="47"/>
      <c r="E68" s="47"/>
      <c r="F68" s="47"/>
      <c r="G68" s="47"/>
      <c r="H68" s="47"/>
      <c r="I68" s="47"/>
      <c r="J68" s="92"/>
      <c r="K68" s="47"/>
      <c r="L68" s="47"/>
      <c r="M68" s="49"/>
      <c r="N68" s="78"/>
      <c r="O68" s="79"/>
      <c r="P68" s="69"/>
      <c r="Q68" s="49"/>
      <c r="R68" s="49"/>
      <c r="S68" s="49"/>
      <c r="T68" s="49"/>
      <c r="U68" s="49"/>
      <c r="V68" s="49"/>
      <c r="W68" s="49"/>
      <c r="X68" s="134"/>
      <c r="Y68" s="49"/>
      <c r="Z68" s="49"/>
      <c r="AA68" s="49"/>
      <c r="AB68" s="49"/>
      <c r="AC68" s="49"/>
      <c r="AD68" s="49"/>
      <c r="AE68" s="79"/>
      <c r="AG68" s="49"/>
      <c r="AH68" s="49"/>
      <c r="AI68" s="49"/>
      <c r="AJ68" s="137"/>
      <c r="AK68" s="137"/>
      <c r="AL68" s="137"/>
      <c r="AM68" s="139"/>
      <c r="AN68" s="49"/>
      <c r="AO68" s="138"/>
    </row>
    <row r="69" spans="1:41" s="45" customFormat="1" ht="24.75" customHeight="1" hidden="1">
      <c r="A69" s="77"/>
      <c r="B69" s="47"/>
      <c r="C69" s="115">
        <f>C51</f>
        <v>0</v>
      </c>
      <c r="D69" s="82" t="s">
        <v>7</v>
      </c>
      <c r="E69" s="183">
        <v>0</v>
      </c>
      <c r="F69" s="47"/>
      <c r="G69" s="47"/>
      <c r="H69" s="47"/>
      <c r="I69" s="47"/>
      <c r="J69" s="92"/>
      <c r="K69" s="47" t="s">
        <v>10</v>
      </c>
      <c r="L69" s="221">
        <f>C69*E69</f>
        <v>0</v>
      </c>
      <c r="M69" s="222"/>
      <c r="N69" s="78"/>
      <c r="O69" s="79"/>
      <c r="P69" s="85"/>
      <c r="Q69" s="49"/>
      <c r="R69" s="49"/>
      <c r="S69" s="131"/>
      <c r="T69" s="49"/>
      <c r="U69" s="140"/>
      <c r="V69" s="49"/>
      <c r="W69" s="49"/>
      <c r="X69" s="131"/>
      <c r="Y69" s="49"/>
      <c r="Z69" s="141"/>
      <c r="AA69" s="141"/>
      <c r="AB69" s="226"/>
      <c r="AC69" s="226"/>
      <c r="AD69" s="49"/>
      <c r="AE69" s="79"/>
      <c r="AG69" s="49"/>
      <c r="AH69" s="132"/>
      <c r="AI69" s="49"/>
      <c r="AJ69" s="137"/>
      <c r="AK69" s="137"/>
      <c r="AL69" s="137"/>
      <c r="AM69" s="139"/>
      <c r="AN69" s="49"/>
      <c r="AO69" s="138"/>
    </row>
    <row r="70" spans="1:41" s="45" customFormat="1" ht="11.25" customHeight="1" hidden="1" thickBot="1">
      <c r="A70" s="118"/>
      <c r="B70" s="119"/>
      <c r="C70" s="119"/>
      <c r="D70" s="119"/>
      <c r="E70" s="119"/>
      <c r="F70" s="119"/>
      <c r="G70" s="119"/>
      <c r="H70" s="119"/>
      <c r="I70" s="119"/>
      <c r="J70" s="120"/>
      <c r="K70" s="119"/>
      <c r="L70" s="119"/>
      <c r="M70" s="121"/>
      <c r="N70" s="122"/>
      <c r="O70" s="79"/>
      <c r="P70" s="69"/>
      <c r="Q70" s="49"/>
      <c r="R70" s="49"/>
      <c r="S70" s="49"/>
      <c r="T70" s="49"/>
      <c r="U70" s="49"/>
      <c r="V70" s="49"/>
      <c r="W70" s="49"/>
      <c r="X70" s="131"/>
      <c r="Y70" s="49"/>
      <c r="Z70" s="49"/>
      <c r="AA70" s="49"/>
      <c r="AB70" s="49"/>
      <c r="AC70" s="49"/>
      <c r="AD70" s="49"/>
      <c r="AE70" s="79"/>
      <c r="AG70" s="49"/>
      <c r="AH70" s="49"/>
      <c r="AI70" s="49"/>
      <c r="AJ70" s="49"/>
      <c r="AK70" s="49"/>
      <c r="AL70" s="49"/>
      <c r="AM70" s="139"/>
      <c r="AN70" s="49"/>
      <c r="AO70" s="138"/>
    </row>
    <row r="71" spans="1:41" s="46" customFormat="1" ht="7.5" customHeight="1" hidden="1">
      <c r="A71" s="142"/>
      <c r="B71" s="49"/>
      <c r="C71" s="49"/>
      <c r="D71" s="49"/>
      <c r="E71" s="49"/>
      <c r="F71" s="49"/>
      <c r="G71" s="49"/>
      <c r="H71" s="49"/>
      <c r="I71" s="49"/>
      <c r="J71" s="134"/>
      <c r="K71" s="49"/>
      <c r="L71" s="49"/>
      <c r="M71" s="49"/>
      <c r="N71" s="142"/>
      <c r="O71" s="79"/>
      <c r="P71" s="69"/>
      <c r="Q71" s="49"/>
      <c r="R71" s="49"/>
      <c r="S71" s="49"/>
      <c r="T71" s="49"/>
      <c r="U71" s="49"/>
      <c r="V71" s="49"/>
      <c r="W71" s="49"/>
      <c r="X71" s="131"/>
      <c r="Y71" s="49"/>
      <c r="Z71" s="49"/>
      <c r="AA71" s="49"/>
      <c r="AB71" s="49"/>
      <c r="AC71" s="49"/>
      <c r="AD71" s="49"/>
      <c r="AE71" s="79"/>
      <c r="AG71" s="49"/>
      <c r="AH71" s="49"/>
      <c r="AI71" s="49"/>
      <c r="AJ71" s="49"/>
      <c r="AK71" s="49"/>
      <c r="AL71" s="49"/>
      <c r="AM71" s="143"/>
      <c r="AN71" s="49"/>
      <c r="AO71" s="144"/>
    </row>
    <row r="72" spans="2:32" s="46" customFormat="1" ht="11.25" customHeight="1" hidden="1" thickBot="1">
      <c r="B72" s="53"/>
      <c r="C72" s="53"/>
      <c r="D72" s="49"/>
      <c r="E72" s="142"/>
      <c r="F72" s="49"/>
      <c r="G72" s="49"/>
      <c r="H72" s="49"/>
      <c r="I72" s="49"/>
      <c r="J72" s="49"/>
      <c r="K72" s="49"/>
      <c r="L72" s="49"/>
      <c r="M72" s="49"/>
      <c r="N72" s="49"/>
      <c r="O72" s="145"/>
      <c r="P72" s="69"/>
      <c r="R72" s="53"/>
      <c r="S72" s="53"/>
      <c r="T72" s="49"/>
      <c r="U72" s="142"/>
      <c r="V72" s="49"/>
      <c r="W72" s="49"/>
      <c r="X72" s="49"/>
      <c r="Y72" s="49"/>
      <c r="Z72" s="49"/>
      <c r="AA72" s="49"/>
      <c r="AB72" s="49"/>
      <c r="AC72" s="49"/>
      <c r="AD72" s="49"/>
      <c r="AE72" s="146"/>
      <c r="AF72" s="49"/>
    </row>
    <row r="73" spans="1:41" s="45" customFormat="1" ht="14.25" hidden="1">
      <c r="A73" s="240" t="s">
        <v>26</v>
      </c>
      <c r="B73" s="147" t="s">
        <v>27</v>
      </c>
      <c r="C73" s="148"/>
      <c r="D73" s="148"/>
      <c r="E73" s="148"/>
      <c r="F73" s="148"/>
      <c r="G73" s="148"/>
      <c r="H73" s="148"/>
      <c r="I73" s="148"/>
      <c r="J73" s="149"/>
      <c r="K73" s="148"/>
      <c r="L73" s="148"/>
      <c r="M73" s="150"/>
      <c r="N73" s="151"/>
      <c r="O73" s="152"/>
      <c r="P73" s="69"/>
      <c r="Q73" s="240" t="s">
        <v>26</v>
      </c>
      <c r="R73" s="147" t="s">
        <v>27</v>
      </c>
      <c r="S73" s="148"/>
      <c r="T73" s="148"/>
      <c r="U73" s="148"/>
      <c r="V73" s="148"/>
      <c r="W73" s="148"/>
      <c r="X73" s="148"/>
      <c r="Y73" s="148"/>
      <c r="Z73" s="149"/>
      <c r="AA73" s="148"/>
      <c r="AB73" s="148"/>
      <c r="AC73" s="150"/>
      <c r="AD73" s="151"/>
      <c r="AE73" s="79"/>
      <c r="AG73" s="49"/>
      <c r="AH73" s="130" t="s">
        <v>28</v>
      </c>
      <c r="AI73" s="243" t="s">
        <v>29</v>
      </c>
      <c r="AJ73" s="243"/>
      <c r="AK73" s="243" t="s">
        <v>30</v>
      </c>
      <c r="AL73" s="243"/>
      <c r="AM73" s="49"/>
      <c r="AN73" s="49"/>
      <c r="AO73" s="49"/>
    </row>
    <row r="74" spans="1:41" s="45" customFormat="1" ht="13.5" hidden="1">
      <c r="A74" s="241"/>
      <c r="B74" s="47"/>
      <c r="C74" s="47"/>
      <c r="D74" s="47"/>
      <c r="E74" s="47"/>
      <c r="F74" s="47"/>
      <c r="G74" s="47"/>
      <c r="H74" s="92"/>
      <c r="I74" s="47"/>
      <c r="J74" s="47" t="s">
        <v>31</v>
      </c>
      <c r="K74" s="49"/>
      <c r="L74" s="47"/>
      <c r="M74" s="47"/>
      <c r="N74" s="78"/>
      <c r="O74" s="152">
        <f>ROUNDDOWN((L75+L79+L83+L87+L91+L95),-2)</f>
        <v>0</v>
      </c>
      <c r="P74" s="69"/>
      <c r="Q74" s="241"/>
      <c r="R74" s="47"/>
      <c r="S74" s="47"/>
      <c r="T74" s="47"/>
      <c r="U74" s="47"/>
      <c r="V74" s="47"/>
      <c r="W74" s="47"/>
      <c r="X74" s="92"/>
      <c r="Y74" s="47"/>
      <c r="Z74" s="47" t="s">
        <v>31</v>
      </c>
      <c r="AA74" s="49"/>
      <c r="AB74" s="47"/>
      <c r="AC74" s="47"/>
      <c r="AD74" s="78"/>
      <c r="AE74" s="152">
        <f>ROUNDDOWN((AB75+AB79+AB83+AB87),-2)</f>
        <v>0</v>
      </c>
      <c r="AF74" s="49"/>
      <c r="AG74" s="153" t="s">
        <v>32</v>
      </c>
      <c r="AH74" s="134">
        <f>ROUNDDOWN(SUM(L47,AB47,L75,L79,AB75,AB79,L51,AB51),-2)</f>
        <v>0</v>
      </c>
      <c r="AI74" s="236">
        <v>650000</v>
      </c>
      <c r="AJ74" s="236"/>
      <c r="AK74" s="260">
        <f>IF(AH74&gt;AI74,AI74,AH74)</f>
        <v>0</v>
      </c>
      <c r="AL74" s="260"/>
      <c r="AM74" s="154"/>
      <c r="AN74" s="49"/>
      <c r="AO74" s="144"/>
    </row>
    <row r="75" spans="1:41" s="45" customFormat="1" ht="22.5" customHeight="1" hidden="1">
      <c r="A75" s="241"/>
      <c r="B75" s="47"/>
      <c r="C75" s="155">
        <v>23800</v>
      </c>
      <c r="D75" s="47" t="s">
        <v>9</v>
      </c>
      <c r="E75" s="156">
        <f>AC18</f>
        <v>0</v>
      </c>
      <c r="F75" s="47" t="s">
        <v>8</v>
      </c>
      <c r="G75" s="227">
        <f>C75*E75</f>
        <v>0</v>
      </c>
      <c r="H75" s="227"/>
      <c r="I75" s="227"/>
      <c r="J75" s="157">
        <f>IF($AG$48&lt;=$AH$51,7,IF($AG$48&lt;=$AK$54,5,IF($AG$48&lt;=$AK$58,2,0)))</f>
        <v>7</v>
      </c>
      <c r="K75" s="141"/>
      <c r="L75" s="244">
        <f>G75*(100-J75*10)/100</f>
        <v>0</v>
      </c>
      <c r="M75" s="245"/>
      <c r="N75" s="78"/>
      <c r="O75" s="79"/>
      <c r="P75" s="158"/>
      <c r="Q75" s="241"/>
      <c r="R75" s="47"/>
      <c r="S75" s="155">
        <v>23800</v>
      </c>
      <c r="T75" s="47" t="s">
        <v>9</v>
      </c>
      <c r="U75" s="156">
        <f>AC19+AC20</f>
        <v>0</v>
      </c>
      <c r="V75" s="47" t="s">
        <v>8</v>
      </c>
      <c r="W75" s="227">
        <f>S75*U75</f>
        <v>0</v>
      </c>
      <c r="X75" s="227"/>
      <c r="Y75" s="227"/>
      <c r="Z75" s="157">
        <f>IF($AG$48&lt;=$AH$51,7,IF($AG$48&lt;=$AK$54,5,IF($AG$48&lt;=$AK$58,2,0)))</f>
        <v>7</v>
      </c>
      <c r="AA75" s="141"/>
      <c r="AB75" s="244">
        <f>W75*(100-Z75*10)/100</f>
        <v>0</v>
      </c>
      <c r="AC75" s="245"/>
      <c r="AD75" s="78"/>
      <c r="AE75" s="79"/>
      <c r="AF75" s="49"/>
      <c r="AH75" s="49"/>
      <c r="AI75" s="159"/>
      <c r="AJ75" s="49"/>
      <c r="AK75" s="160"/>
      <c r="AL75" s="161"/>
      <c r="AM75" s="143"/>
      <c r="AN75" s="49"/>
      <c r="AO75" s="144"/>
    </row>
    <row r="76" spans="1:41" s="45" customFormat="1" ht="13.5" hidden="1">
      <c r="A76" s="241"/>
      <c r="B76" s="87"/>
      <c r="C76" s="87"/>
      <c r="D76" s="87"/>
      <c r="E76" s="87"/>
      <c r="F76" s="87"/>
      <c r="G76" s="87"/>
      <c r="H76" s="162"/>
      <c r="I76" s="87"/>
      <c r="J76" s="87"/>
      <c r="K76" s="89"/>
      <c r="L76" s="89"/>
      <c r="M76" s="89"/>
      <c r="N76" s="90"/>
      <c r="O76" s="79"/>
      <c r="P76" s="69"/>
      <c r="Q76" s="241"/>
      <c r="R76" s="87"/>
      <c r="S76" s="87"/>
      <c r="T76" s="87"/>
      <c r="U76" s="87"/>
      <c r="V76" s="87"/>
      <c r="W76" s="87"/>
      <c r="X76" s="162"/>
      <c r="Y76" s="87"/>
      <c r="Z76" s="87"/>
      <c r="AA76" s="89"/>
      <c r="AB76" s="89"/>
      <c r="AC76" s="89"/>
      <c r="AD76" s="90"/>
      <c r="AE76" s="79"/>
      <c r="AF76" s="163"/>
      <c r="AG76" s="153" t="s">
        <v>33</v>
      </c>
      <c r="AH76" s="134">
        <f>ROUNDDOWN(SUM(L56,AB56,L83,L87,AB83,AB87,L60,AB60),-2)</f>
        <v>0</v>
      </c>
      <c r="AI76" s="261">
        <v>220000</v>
      </c>
      <c r="AJ76" s="261"/>
      <c r="AK76" s="260">
        <f>IF(AH76&gt;AI76,AI76,AH76)</f>
        <v>0</v>
      </c>
      <c r="AL76" s="260"/>
      <c r="AM76" s="49"/>
      <c r="AN76" s="49"/>
      <c r="AO76" s="144"/>
    </row>
    <row r="77" spans="1:41" s="45" customFormat="1" ht="14.25" hidden="1">
      <c r="A77" s="241"/>
      <c r="B77" s="91" t="s">
        <v>34</v>
      </c>
      <c r="C77" s="47"/>
      <c r="D77" s="47"/>
      <c r="E77" s="47"/>
      <c r="F77" s="47"/>
      <c r="G77" s="47"/>
      <c r="H77" s="155"/>
      <c r="I77" s="47"/>
      <c r="J77" s="47"/>
      <c r="K77" s="49"/>
      <c r="L77" s="49"/>
      <c r="M77" s="49"/>
      <c r="N77" s="78"/>
      <c r="O77" s="79"/>
      <c r="P77" s="69"/>
      <c r="Q77" s="241"/>
      <c r="R77" s="91" t="s">
        <v>34</v>
      </c>
      <c r="S77" s="47"/>
      <c r="T77" s="47"/>
      <c r="U77" s="47"/>
      <c r="V77" s="47"/>
      <c r="W77" s="47"/>
      <c r="X77" s="155"/>
      <c r="Y77" s="47"/>
      <c r="Z77" s="47"/>
      <c r="AA77" s="49"/>
      <c r="AB77" s="49"/>
      <c r="AC77" s="49"/>
      <c r="AD77" s="78"/>
      <c r="AE77" s="79"/>
      <c r="AF77" s="49"/>
      <c r="AH77" s="49"/>
      <c r="AI77" s="134"/>
      <c r="AJ77" s="49"/>
      <c r="AK77" s="161"/>
      <c r="AL77" s="160"/>
      <c r="AM77" s="49"/>
      <c r="AN77" s="49"/>
      <c r="AO77" s="49"/>
    </row>
    <row r="78" spans="1:41" s="45" customFormat="1" ht="13.5" hidden="1">
      <c r="A78" s="241"/>
      <c r="B78" s="47"/>
      <c r="C78" s="47"/>
      <c r="D78" s="47"/>
      <c r="E78" s="47"/>
      <c r="F78" s="47"/>
      <c r="G78" s="47"/>
      <c r="H78" s="155"/>
      <c r="I78" s="47"/>
      <c r="J78" s="47" t="s">
        <v>31</v>
      </c>
      <c r="K78" s="49"/>
      <c r="L78" s="49"/>
      <c r="M78" s="49"/>
      <c r="N78" s="78"/>
      <c r="O78" s="79"/>
      <c r="P78" s="69"/>
      <c r="Q78" s="241"/>
      <c r="R78" s="47"/>
      <c r="S78" s="47"/>
      <c r="T78" s="47"/>
      <c r="U78" s="47"/>
      <c r="V78" s="47"/>
      <c r="W78" s="47"/>
      <c r="X78" s="155"/>
      <c r="Y78" s="47"/>
      <c r="Z78" s="47" t="s">
        <v>31</v>
      </c>
      <c r="AA78" s="49"/>
      <c r="AB78" s="49"/>
      <c r="AC78" s="49"/>
      <c r="AD78" s="78"/>
      <c r="AE78" s="79"/>
      <c r="AF78" s="49"/>
      <c r="AG78" s="153" t="s">
        <v>35</v>
      </c>
      <c r="AH78" s="134">
        <f>ROUNDDOWN(SUM(L65,L91,L95,L69),-2)</f>
        <v>0</v>
      </c>
      <c r="AI78" s="236">
        <v>170000</v>
      </c>
      <c r="AJ78" s="236"/>
      <c r="AK78" s="260">
        <f>IF(AH78&gt;AI78,AI78,AH78)</f>
        <v>0</v>
      </c>
      <c r="AL78" s="260"/>
      <c r="AM78" s="154"/>
      <c r="AN78" s="49"/>
      <c r="AO78" s="144"/>
    </row>
    <row r="79" spans="1:41" s="45" customFormat="1" ht="24.75" customHeight="1" hidden="1">
      <c r="A79" s="241"/>
      <c r="B79" s="47"/>
      <c r="C79" s="47"/>
      <c r="D79" s="47"/>
      <c r="E79" s="47"/>
      <c r="F79" s="47"/>
      <c r="G79" s="227">
        <v>22000</v>
      </c>
      <c r="H79" s="227"/>
      <c r="I79" s="227"/>
      <c r="J79" s="164">
        <f>J75</f>
        <v>7</v>
      </c>
      <c r="K79" s="141"/>
      <c r="L79" s="244">
        <f>IF(E75=0,0,G79*(100-J79*10)/100)</f>
        <v>0</v>
      </c>
      <c r="M79" s="245"/>
      <c r="N79" s="78"/>
      <c r="O79" s="76"/>
      <c r="P79" s="69"/>
      <c r="Q79" s="241"/>
      <c r="R79" s="47"/>
      <c r="S79" s="47"/>
      <c r="T79" s="47"/>
      <c r="U79" s="47"/>
      <c r="V79" s="47"/>
      <c r="W79" s="227">
        <v>22000</v>
      </c>
      <c r="X79" s="227"/>
      <c r="Y79" s="227"/>
      <c r="Z79" s="164">
        <f>$Z$75</f>
        <v>7</v>
      </c>
      <c r="AA79" s="141"/>
      <c r="AB79" s="244">
        <f>IF(E75&gt;0,0,(IF(U75=0,0,W79*(100-Z79*10)/100)))</f>
        <v>0</v>
      </c>
      <c r="AC79" s="245"/>
      <c r="AD79" s="78"/>
      <c r="AE79" s="76"/>
      <c r="AG79" s="49"/>
      <c r="AH79" s="130"/>
      <c r="AI79" s="49"/>
      <c r="AJ79" s="49"/>
      <c r="AK79" s="165"/>
      <c r="AL79" s="49"/>
      <c r="AM79" s="143"/>
      <c r="AN79" s="49"/>
      <c r="AO79" s="144"/>
    </row>
    <row r="80" spans="1:41" s="45" customFormat="1" ht="15" hidden="1">
      <c r="A80" s="242"/>
      <c r="B80" s="93"/>
      <c r="C80" s="93"/>
      <c r="D80" s="93"/>
      <c r="E80" s="93"/>
      <c r="F80" s="93"/>
      <c r="G80" s="93"/>
      <c r="H80" s="93"/>
      <c r="I80" s="93"/>
      <c r="J80" s="166"/>
      <c r="K80" s="93"/>
      <c r="L80" s="167"/>
      <c r="M80" s="167"/>
      <c r="N80" s="168"/>
      <c r="O80" s="79"/>
      <c r="P80" s="69"/>
      <c r="Q80" s="242"/>
      <c r="R80" s="93"/>
      <c r="S80" s="93"/>
      <c r="T80" s="93"/>
      <c r="U80" s="93"/>
      <c r="V80" s="93"/>
      <c r="W80" s="93"/>
      <c r="X80" s="93"/>
      <c r="Y80" s="93"/>
      <c r="Z80" s="166"/>
      <c r="AA80" s="93"/>
      <c r="AB80" s="167"/>
      <c r="AC80" s="167"/>
      <c r="AD80" s="168"/>
      <c r="AE80" s="79"/>
      <c r="AG80" s="49"/>
      <c r="AH80" s="132"/>
      <c r="AI80" s="169" t="s">
        <v>36</v>
      </c>
      <c r="AJ80" s="49"/>
      <c r="AK80" s="49"/>
      <c r="AL80" s="49"/>
      <c r="AM80" s="49"/>
      <c r="AN80" s="49"/>
      <c r="AO80" s="144"/>
    </row>
    <row r="81" spans="1:41" s="45" customFormat="1" ht="14.25" hidden="1">
      <c r="A81" s="250" t="s">
        <v>37</v>
      </c>
      <c r="B81" s="170" t="s">
        <v>27</v>
      </c>
      <c r="C81" s="108"/>
      <c r="D81" s="108"/>
      <c r="E81" s="108"/>
      <c r="F81" s="108"/>
      <c r="G81" s="108"/>
      <c r="H81" s="108"/>
      <c r="I81" s="108"/>
      <c r="J81" s="171"/>
      <c r="K81" s="108"/>
      <c r="L81" s="172"/>
      <c r="M81" s="172"/>
      <c r="N81" s="173"/>
      <c r="O81" s="152"/>
      <c r="P81" s="69"/>
      <c r="Q81" s="250" t="s">
        <v>37</v>
      </c>
      <c r="R81" s="170" t="s">
        <v>27</v>
      </c>
      <c r="S81" s="108"/>
      <c r="T81" s="108"/>
      <c r="U81" s="108"/>
      <c r="V81" s="108"/>
      <c r="W81" s="108"/>
      <c r="X81" s="108"/>
      <c r="Y81" s="108"/>
      <c r="Z81" s="171"/>
      <c r="AA81" s="108"/>
      <c r="AB81" s="172"/>
      <c r="AC81" s="172"/>
      <c r="AD81" s="173"/>
      <c r="AE81" s="79"/>
      <c r="AG81" s="49"/>
      <c r="AH81" s="49"/>
      <c r="AI81" s="91" t="s">
        <v>38</v>
      </c>
      <c r="AJ81" s="49"/>
      <c r="AK81" s="49"/>
      <c r="AL81" s="49"/>
      <c r="AM81" s="49"/>
      <c r="AN81" s="49"/>
      <c r="AO81" s="49"/>
    </row>
    <row r="82" spans="1:41" s="45" customFormat="1" ht="14.25" hidden="1">
      <c r="A82" s="251"/>
      <c r="B82" s="47"/>
      <c r="C82" s="47"/>
      <c r="D82" s="47"/>
      <c r="E82" s="47"/>
      <c r="F82" s="47"/>
      <c r="G82" s="47"/>
      <c r="H82" s="92"/>
      <c r="I82" s="47"/>
      <c r="J82" s="47" t="s">
        <v>31</v>
      </c>
      <c r="K82" s="49"/>
      <c r="L82" s="49"/>
      <c r="M82" s="49"/>
      <c r="N82" s="78"/>
      <c r="O82" s="76"/>
      <c r="P82" s="69"/>
      <c r="Q82" s="251"/>
      <c r="R82" s="47"/>
      <c r="S82" s="47"/>
      <c r="T82" s="47"/>
      <c r="U82" s="47"/>
      <c r="V82" s="47"/>
      <c r="W82" s="47"/>
      <c r="X82" s="92"/>
      <c r="Y82" s="47"/>
      <c r="Z82" s="47" t="s">
        <v>31</v>
      </c>
      <c r="AA82" s="49"/>
      <c r="AB82" s="49"/>
      <c r="AC82" s="49"/>
      <c r="AD82" s="78"/>
      <c r="AE82" s="76"/>
      <c r="AG82" s="49"/>
      <c r="AH82" s="49"/>
      <c r="AI82" s="239" t="s">
        <v>39</v>
      </c>
      <c r="AJ82" s="254">
        <f>SUM(L44,L53,L62,O74)</f>
        <v>0</v>
      </c>
      <c r="AK82" s="254"/>
      <c r="AL82" s="254"/>
      <c r="AM82" s="254"/>
      <c r="AN82" s="49"/>
      <c r="AO82" s="49"/>
    </row>
    <row r="83" spans="1:41" s="45" customFormat="1" ht="24.75" customHeight="1" hidden="1">
      <c r="A83" s="251"/>
      <c r="B83" s="47"/>
      <c r="C83" s="155">
        <v>8000</v>
      </c>
      <c r="D83" s="47" t="s">
        <v>40</v>
      </c>
      <c r="E83" s="174">
        <f>E75</f>
        <v>0</v>
      </c>
      <c r="F83" s="47" t="s">
        <v>8</v>
      </c>
      <c r="G83" s="227">
        <f>C83*E83</f>
        <v>0</v>
      </c>
      <c r="H83" s="227"/>
      <c r="I83" s="227"/>
      <c r="J83" s="164">
        <f>$J$75</f>
        <v>7</v>
      </c>
      <c r="K83" s="141"/>
      <c r="L83" s="244">
        <f>G83*(100-J83*10)/100</f>
        <v>0</v>
      </c>
      <c r="M83" s="245"/>
      <c r="N83" s="78"/>
      <c r="O83" s="79"/>
      <c r="P83" s="158"/>
      <c r="Q83" s="251"/>
      <c r="R83" s="47"/>
      <c r="S83" s="155">
        <v>8000</v>
      </c>
      <c r="T83" s="47" t="s">
        <v>9</v>
      </c>
      <c r="U83" s="174">
        <f>U75</f>
        <v>0</v>
      </c>
      <c r="V83" s="47" t="s">
        <v>8</v>
      </c>
      <c r="W83" s="227">
        <f>S83*U83</f>
        <v>0</v>
      </c>
      <c r="X83" s="227"/>
      <c r="Y83" s="227"/>
      <c r="Z83" s="164">
        <f>$Z$75</f>
        <v>7</v>
      </c>
      <c r="AA83" s="141"/>
      <c r="AB83" s="244">
        <f>W83*(100-Z83*10)/100</f>
        <v>0</v>
      </c>
      <c r="AC83" s="245"/>
      <c r="AD83" s="78"/>
      <c r="AE83" s="79"/>
      <c r="AG83" s="49"/>
      <c r="AH83" s="49"/>
      <c r="AI83" s="239"/>
      <c r="AJ83" s="254"/>
      <c r="AK83" s="254"/>
      <c r="AL83" s="254"/>
      <c r="AM83" s="254"/>
      <c r="AN83" s="49" t="s">
        <v>41</v>
      </c>
      <c r="AO83" s="49"/>
    </row>
    <row r="84" spans="1:41" s="45" customFormat="1" ht="13.5" hidden="1">
      <c r="A84" s="251"/>
      <c r="B84" s="87"/>
      <c r="C84" s="87"/>
      <c r="D84" s="87"/>
      <c r="E84" s="87"/>
      <c r="F84" s="87"/>
      <c r="G84" s="87"/>
      <c r="H84" s="162"/>
      <c r="I84" s="87"/>
      <c r="J84" s="87"/>
      <c r="K84" s="89"/>
      <c r="L84" s="87"/>
      <c r="M84" s="87"/>
      <c r="N84" s="90"/>
      <c r="O84" s="79"/>
      <c r="P84" s="69"/>
      <c r="Q84" s="251"/>
      <c r="R84" s="87"/>
      <c r="S84" s="87"/>
      <c r="T84" s="87"/>
      <c r="U84" s="87"/>
      <c r="V84" s="87"/>
      <c r="W84" s="87"/>
      <c r="X84" s="162"/>
      <c r="Y84" s="87"/>
      <c r="Z84" s="87"/>
      <c r="AA84" s="89"/>
      <c r="AB84" s="87"/>
      <c r="AC84" s="87"/>
      <c r="AD84" s="90"/>
      <c r="AE84" s="79"/>
      <c r="AG84" s="49"/>
      <c r="AH84" s="49"/>
      <c r="AI84" s="49"/>
      <c r="AJ84" s="49"/>
      <c r="AK84" s="49"/>
      <c r="AL84" s="165"/>
      <c r="AM84" s="49"/>
      <c r="AN84" s="49"/>
      <c r="AO84" s="49"/>
    </row>
    <row r="85" spans="1:41" s="45" customFormat="1" ht="15" hidden="1">
      <c r="A85" s="251"/>
      <c r="B85" s="91" t="s">
        <v>34</v>
      </c>
      <c r="C85" s="47"/>
      <c r="D85" s="47"/>
      <c r="E85" s="47"/>
      <c r="F85" s="47"/>
      <c r="G85" s="47"/>
      <c r="H85" s="155"/>
      <c r="I85" s="47"/>
      <c r="J85" s="47"/>
      <c r="K85" s="49"/>
      <c r="L85" s="47"/>
      <c r="M85" s="47"/>
      <c r="N85" s="78"/>
      <c r="O85" s="79"/>
      <c r="P85" s="69"/>
      <c r="Q85" s="251"/>
      <c r="R85" s="91" t="s">
        <v>34</v>
      </c>
      <c r="S85" s="47"/>
      <c r="T85" s="47"/>
      <c r="U85" s="47"/>
      <c r="V85" s="47"/>
      <c r="W85" s="47"/>
      <c r="X85" s="155"/>
      <c r="Y85" s="47"/>
      <c r="Z85" s="47"/>
      <c r="AA85" s="49"/>
      <c r="AB85" s="47"/>
      <c r="AC85" s="47"/>
      <c r="AD85" s="78"/>
      <c r="AE85" s="79"/>
      <c r="AF85" s="47"/>
      <c r="AG85" s="49"/>
      <c r="AH85" s="49"/>
      <c r="AI85" s="169" t="s">
        <v>42</v>
      </c>
      <c r="AJ85" s="49"/>
      <c r="AK85" s="49"/>
      <c r="AL85" s="49"/>
      <c r="AM85" s="49"/>
      <c r="AN85" s="49"/>
      <c r="AO85" s="49"/>
    </row>
    <row r="86" spans="1:41" s="45" customFormat="1" ht="14.25" hidden="1">
      <c r="A86" s="251"/>
      <c r="B86" s="47"/>
      <c r="C86" s="47"/>
      <c r="D86" s="47"/>
      <c r="E86" s="47"/>
      <c r="F86" s="47"/>
      <c r="G86" s="47"/>
      <c r="H86" s="155"/>
      <c r="I86" s="47"/>
      <c r="J86" s="47" t="s">
        <v>31</v>
      </c>
      <c r="K86" s="49"/>
      <c r="L86" s="47"/>
      <c r="M86" s="47"/>
      <c r="N86" s="78"/>
      <c r="O86" s="79"/>
      <c r="P86" s="69"/>
      <c r="Q86" s="251"/>
      <c r="R86" s="47"/>
      <c r="S86" s="47"/>
      <c r="T86" s="47"/>
      <c r="U86" s="47"/>
      <c r="V86" s="47"/>
      <c r="W86" s="47"/>
      <c r="X86" s="155"/>
      <c r="Y86" s="47"/>
      <c r="Z86" s="47" t="s">
        <v>31</v>
      </c>
      <c r="AA86" s="49"/>
      <c r="AB86" s="47"/>
      <c r="AC86" s="47"/>
      <c r="AD86" s="78"/>
      <c r="AE86" s="79"/>
      <c r="AF86" s="47"/>
      <c r="AG86" s="49"/>
      <c r="AH86" s="49"/>
      <c r="AI86" s="91" t="s">
        <v>43</v>
      </c>
      <c r="AJ86" s="49"/>
      <c r="AK86" s="49"/>
      <c r="AL86" s="49"/>
      <c r="AM86" s="49"/>
      <c r="AN86" s="49"/>
      <c r="AO86" s="49"/>
    </row>
    <row r="87" spans="1:41" s="45" customFormat="1" ht="24.75" customHeight="1" hidden="1">
      <c r="A87" s="251"/>
      <c r="B87" s="47"/>
      <c r="C87" s="47"/>
      <c r="D87" s="47"/>
      <c r="E87" s="47"/>
      <c r="F87" s="47"/>
      <c r="G87" s="227">
        <v>7000</v>
      </c>
      <c r="H87" s="227"/>
      <c r="I87" s="227"/>
      <c r="J87" s="164">
        <f>$J$75</f>
        <v>7</v>
      </c>
      <c r="K87" s="141"/>
      <c r="L87" s="237">
        <f>IF(E83=0,0,G87*(100-J87*10)/100)</f>
        <v>0</v>
      </c>
      <c r="M87" s="238"/>
      <c r="N87" s="78"/>
      <c r="O87" s="76"/>
      <c r="P87" s="69"/>
      <c r="Q87" s="251"/>
      <c r="R87" s="47"/>
      <c r="S87" s="47"/>
      <c r="T87" s="47"/>
      <c r="U87" s="47"/>
      <c r="V87" s="47"/>
      <c r="W87" s="227">
        <v>7000</v>
      </c>
      <c r="X87" s="227"/>
      <c r="Y87" s="227"/>
      <c r="Z87" s="164">
        <f>$Z$75</f>
        <v>7</v>
      </c>
      <c r="AA87" s="141"/>
      <c r="AB87" s="237">
        <f>IF(E75&gt;0,0,(IF(U75=0,0,W87*(100-Z87*10)/100)))</f>
        <v>0</v>
      </c>
      <c r="AC87" s="238"/>
      <c r="AD87" s="78"/>
      <c r="AE87" s="76"/>
      <c r="AF87" s="47"/>
      <c r="AG87" s="49"/>
      <c r="AH87" s="49"/>
      <c r="AI87" s="239" t="s">
        <v>39</v>
      </c>
      <c r="AJ87" s="254">
        <f>SUM(AB44,AB53,AE74)</f>
        <v>0</v>
      </c>
      <c r="AK87" s="254"/>
      <c r="AL87" s="254"/>
      <c r="AM87" s="254"/>
      <c r="AN87" s="49"/>
      <c r="AO87" s="49"/>
    </row>
    <row r="88" spans="1:41" s="45" customFormat="1" ht="14.25" hidden="1" thickBot="1">
      <c r="A88" s="252"/>
      <c r="B88" s="93"/>
      <c r="C88" s="93"/>
      <c r="D88" s="93"/>
      <c r="E88" s="93"/>
      <c r="F88" s="93"/>
      <c r="G88" s="93"/>
      <c r="H88" s="93"/>
      <c r="I88" s="93"/>
      <c r="J88" s="166"/>
      <c r="K88" s="93"/>
      <c r="L88" s="93"/>
      <c r="M88" s="167"/>
      <c r="N88" s="168"/>
      <c r="O88" s="79"/>
      <c r="P88" s="69"/>
      <c r="Q88" s="253"/>
      <c r="R88" s="119"/>
      <c r="S88" s="119"/>
      <c r="T88" s="119"/>
      <c r="U88" s="119"/>
      <c r="V88" s="119"/>
      <c r="W88" s="119"/>
      <c r="X88" s="119"/>
      <c r="Y88" s="119"/>
      <c r="Z88" s="120"/>
      <c r="AA88" s="119"/>
      <c r="AB88" s="119"/>
      <c r="AC88" s="121"/>
      <c r="AD88" s="175"/>
      <c r="AE88" s="79"/>
      <c r="AF88" s="47"/>
      <c r="AG88" s="49"/>
      <c r="AH88" s="49"/>
      <c r="AI88" s="239"/>
      <c r="AJ88" s="254"/>
      <c r="AK88" s="254"/>
      <c r="AL88" s="254"/>
      <c r="AM88" s="254"/>
      <c r="AN88" s="49" t="s">
        <v>41</v>
      </c>
      <c r="AO88" s="49"/>
    </row>
    <row r="89" spans="1:41" s="45" customFormat="1" ht="14.25" customHeight="1" hidden="1">
      <c r="A89" s="255" t="s">
        <v>44</v>
      </c>
      <c r="B89" s="91" t="s">
        <v>27</v>
      </c>
      <c r="C89" s="47"/>
      <c r="D89" s="47"/>
      <c r="E89" s="47"/>
      <c r="F89" s="47"/>
      <c r="G89" s="47"/>
      <c r="H89" s="47"/>
      <c r="I89" s="47"/>
      <c r="J89" s="92"/>
      <c r="K89" s="47"/>
      <c r="L89" s="47"/>
      <c r="M89" s="49"/>
      <c r="N89" s="78"/>
      <c r="O89" s="152"/>
      <c r="P89" s="69"/>
      <c r="Q89" s="257"/>
      <c r="R89" s="129"/>
      <c r="S89" s="49"/>
      <c r="T89" s="49"/>
      <c r="U89" s="49"/>
      <c r="V89" s="49"/>
      <c r="W89" s="49"/>
      <c r="X89" s="49"/>
      <c r="Y89" s="49"/>
      <c r="Z89" s="134"/>
      <c r="AA89" s="49"/>
      <c r="AB89" s="49"/>
      <c r="AC89" s="49"/>
      <c r="AD89" s="49"/>
      <c r="AE89" s="176"/>
      <c r="AF89" s="177"/>
      <c r="AG89" s="49"/>
      <c r="AH89" s="49"/>
      <c r="AI89" s="49"/>
      <c r="AJ89" s="49"/>
      <c r="AK89" s="49"/>
      <c r="AL89" s="49"/>
      <c r="AM89" s="49"/>
      <c r="AN89" s="49"/>
      <c r="AO89" s="49"/>
    </row>
    <row r="90" spans="1:41" s="45" customFormat="1" ht="15" customHeight="1" hidden="1">
      <c r="A90" s="255"/>
      <c r="B90" s="47"/>
      <c r="C90" s="47"/>
      <c r="D90" s="47"/>
      <c r="E90" s="47"/>
      <c r="F90" s="47"/>
      <c r="G90" s="47"/>
      <c r="H90" s="92"/>
      <c r="I90" s="47"/>
      <c r="J90" s="47" t="s">
        <v>31</v>
      </c>
      <c r="K90" s="49"/>
      <c r="L90" s="47"/>
      <c r="M90" s="47"/>
      <c r="N90" s="78"/>
      <c r="O90" s="178"/>
      <c r="P90" s="69"/>
      <c r="Q90" s="257"/>
      <c r="R90" s="49"/>
      <c r="S90" s="49"/>
      <c r="T90" s="49"/>
      <c r="U90" s="49"/>
      <c r="V90" s="49"/>
      <c r="W90" s="49"/>
      <c r="X90" s="134"/>
      <c r="Y90" s="49"/>
      <c r="Z90" s="49"/>
      <c r="AA90" s="49"/>
      <c r="AB90" s="49"/>
      <c r="AC90" s="49"/>
      <c r="AD90" s="49"/>
      <c r="AE90" s="176"/>
      <c r="AF90" s="177"/>
      <c r="AG90" s="49"/>
      <c r="AH90" s="49"/>
      <c r="AI90" s="49"/>
      <c r="AJ90" s="49"/>
      <c r="AK90" s="49"/>
      <c r="AL90" s="49"/>
      <c r="AM90" s="49"/>
      <c r="AN90" s="179"/>
      <c r="AO90" s="144"/>
    </row>
    <row r="91" spans="1:41" s="45" customFormat="1" ht="24.75" customHeight="1" hidden="1">
      <c r="A91" s="255"/>
      <c r="B91" s="47"/>
      <c r="C91" s="155">
        <v>7500</v>
      </c>
      <c r="D91" s="47" t="s">
        <v>9</v>
      </c>
      <c r="E91" s="180">
        <f>E75</f>
        <v>0</v>
      </c>
      <c r="F91" s="47" t="s">
        <v>8</v>
      </c>
      <c r="G91" s="227">
        <f>C91*E91</f>
        <v>0</v>
      </c>
      <c r="H91" s="227"/>
      <c r="I91" s="227"/>
      <c r="J91" s="164">
        <f>$J$75</f>
        <v>7</v>
      </c>
      <c r="K91" s="141"/>
      <c r="L91" s="237">
        <f>G91*(100-J91*10)/100</f>
        <v>0</v>
      </c>
      <c r="M91" s="238"/>
      <c r="N91" s="78"/>
      <c r="O91" s="178"/>
      <c r="P91" s="158"/>
      <c r="Q91" s="257"/>
      <c r="R91" s="49"/>
      <c r="S91" s="131"/>
      <c r="T91" s="49"/>
      <c r="U91" s="181"/>
      <c r="V91" s="49"/>
      <c r="W91" s="236"/>
      <c r="X91" s="236"/>
      <c r="Y91" s="236"/>
      <c r="Z91" s="164"/>
      <c r="AA91" s="141"/>
      <c r="AB91" s="226"/>
      <c r="AC91" s="226"/>
      <c r="AD91" s="49"/>
      <c r="AE91" s="79"/>
      <c r="AF91" s="47"/>
      <c r="AG91" s="49"/>
      <c r="AH91" s="49"/>
      <c r="AI91" s="49"/>
      <c r="AJ91" s="49"/>
      <c r="AK91" s="49"/>
      <c r="AL91" s="49"/>
      <c r="AM91" s="49"/>
      <c r="AN91" s="49"/>
      <c r="AO91" s="144"/>
    </row>
    <row r="92" spans="1:41" s="45" customFormat="1" ht="14.25" customHeight="1" hidden="1">
      <c r="A92" s="255"/>
      <c r="B92" s="87"/>
      <c r="C92" s="87"/>
      <c r="D92" s="87"/>
      <c r="E92" s="87"/>
      <c r="F92" s="87"/>
      <c r="G92" s="87"/>
      <c r="H92" s="162"/>
      <c r="I92" s="87"/>
      <c r="J92" s="87"/>
      <c r="K92" s="89"/>
      <c r="L92" s="87"/>
      <c r="M92" s="87"/>
      <c r="N92" s="90"/>
      <c r="O92" s="178"/>
      <c r="P92" s="69"/>
      <c r="Q92" s="257"/>
      <c r="R92" s="49"/>
      <c r="S92" s="49"/>
      <c r="T92" s="49"/>
      <c r="U92" s="49"/>
      <c r="V92" s="49"/>
      <c r="W92" s="49"/>
      <c r="X92" s="131"/>
      <c r="Y92" s="49"/>
      <c r="Z92" s="49"/>
      <c r="AA92" s="49"/>
      <c r="AB92" s="49"/>
      <c r="AC92" s="49"/>
      <c r="AD92" s="49"/>
      <c r="AE92" s="79"/>
      <c r="AF92" s="47"/>
      <c r="AG92" s="49"/>
      <c r="AH92" s="49"/>
      <c r="AI92" s="49"/>
      <c r="AJ92" s="49"/>
      <c r="AK92" s="49"/>
      <c r="AL92" s="49"/>
      <c r="AM92" s="49"/>
      <c r="AN92" s="49"/>
      <c r="AO92" s="144"/>
    </row>
    <row r="93" spans="1:41" s="45" customFormat="1" ht="14.25" hidden="1">
      <c r="A93" s="255"/>
      <c r="B93" s="91" t="s">
        <v>34</v>
      </c>
      <c r="C93" s="47"/>
      <c r="D93" s="47"/>
      <c r="E93" s="47"/>
      <c r="F93" s="47"/>
      <c r="G93" s="47"/>
      <c r="H93" s="155"/>
      <c r="I93" s="47"/>
      <c r="J93" s="47"/>
      <c r="K93" s="49"/>
      <c r="L93" s="47"/>
      <c r="M93" s="47"/>
      <c r="N93" s="78"/>
      <c r="O93" s="178"/>
      <c r="P93" s="69"/>
      <c r="Q93" s="257"/>
      <c r="R93" s="129"/>
      <c r="S93" s="49"/>
      <c r="T93" s="49"/>
      <c r="U93" s="49"/>
      <c r="V93" s="49"/>
      <c r="W93" s="49"/>
      <c r="X93" s="131"/>
      <c r="Y93" s="49"/>
      <c r="Z93" s="49"/>
      <c r="AA93" s="49"/>
      <c r="AB93" s="49"/>
      <c r="AC93" s="49"/>
      <c r="AD93" s="49"/>
      <c r="AE93" s="79"/>
      <c r="AF93" s="47"/>
      <c r="AG93" s="49"/>
      <c r="AH93" s="49"/>
      <c r="AI93" s="49"/>
      <c r="AJ93" s="49"/>
      <c r="AK93" s="49"/>
      <c r="AL93" s="49"/>
      <c r="AM93" s="49"/>
      <c r="AN93" s="49"/>
      <c r="AO93" s="49"/>
    </row>
    <row r="94" spans="1:41" s="45" customFormat="1" ht="17.25" customHeight="1" hidden="1">
      <c r="A94" s="255"/>
      <c r="B94" s="47"/>
      <c r="C94" s="47"/>
      <c r="D94" s="47"/>
      <c r="E94" s="47"/>
      <c r="F94" s="47"/>
      <c r="G94" s="47"/>
      <c r="H94" s="155"/>
      <c r="I94" s="47"/>
      <c r="J94" s="47" t="s">
        <v>31</v>
      </c>
      <c r="K94" s="49"/>
      <c r="L94" s="47"/>
      <c r="M94" s="47"/>
      <c r="N94" s="78"/>
      <c r="O94" s="178"/>
      <c r="P94" s="69"/>
      <c r="Q94" s="257"/>
      <c r="R94" s="49"/>
      <c r="S94" s="49"/>
      <c r="T94" s="49"/>
      <c r="U94" s="49"/>
      <c r="V94" s="49"/>
      <c r="W94" s="49"/>
      <c r="X94" s="131"/>
      <c r="Y94" s="49"/>
      <c r="Z94" s="49"/>
      <c r="AA94" s="49"/>
      <c r="AB94" s="49"/>
      <c r="AC94" s="49"/>
      <c r="AD94" s="49"/>
      <c r="AE94" s="79"/>
      <c r="AF94" s="47"/>
      <c r="AG94" s="49"/>
      <c r="AH94" s="49"/>
      <c r="AI94" s="49"/>
      <c r="AJ94" s="49"/>
      <c r="AK94" s="49"/>
      <c r="AL94" s="49"/>
      <c r="AM94" s="49"/>
      <c r="AN94" s="49"/>
      <c r="AO94" s="49"/>
    </row>
    <row r="95" spans="1:41" s="45" customFormat="1" ht="17.25" customHeight="1" hidden="1">
      <c r="A95" s="255"/>
      <c r="B95" s="47"/>
      <c r="C95" s="47"/>
      <c r="D95" s="47"/>
      <c r="E95" s="47"/>
      <c r="F95" s="47"/>
      <c r="G95" s="227">
        <v>4300</v>
      </c>
      <c r="H95" s="227"/>
      <c r="I95" s="227"/>
      <c r="J95" s="164">
        <f>J75</f>
        <v>7</v>
      </c>
      <c r="K95" s="141"/>
      <c r="L95" s="237">
        <f>IF(E91=0,0,G95*(100-J95*10)/100)</f>
        <v>0</v>
      </c>
      <c r="M95" s="238"/>
      <c r="N95" s="78"/>
      <c r="O95" s="178"/>
      <c r="P95" s="69"/>
      <c r="Q95" s="257"/>
      <c r="R95" s="49"/>
      <c r="S95" s="49"/>
      <c r="T95" s="49"/>
      <c r="U95" s="49"/>
      <c r="V95" s="49"/>
      <c r="W95" s="236"/>
      <c r="X95" s="236"/>
      <c r="Y95" s="236"/>
      <c r="Z95" s="164"/>
      <c r="AC95" s="46"/>
      <c r="AE95" s="79"/>
      <c r="AF95" s="47"/>
      <c r="AG95" s="49"/>
      <c r="AI95" s="129"/>
      <c r="AJ95" s="49"/>
      <c r="AK95" s="49"/>
      <c r="AL95" s="49"/>
      <c r="AM95" s="49"/>
      <c r="AN95" s="49"/>
      <c r="AO95" s="144"/>
    </row>
    <row r="96" spans="1:41" s="45" customFormat="1" ht="15" hidden="1" thickBot="1">
      <c r="A96" s="256"/>
      <c r="B96" s="119"/>
      <c r="C96" s="119"/>
      <c r="D96" s="119"/>
      <c r="E96" s="119"/>
      <c r="F96" s="119"/>
      <c r="G96" s="119"/>
      <c r="H96" s="119"/>
      <c r="I96" s="119"/>
      <c r="J96" s="120"/>
      <c r="K96" s="119"/>
      <c r="L96" s="119"/>
      <c r="M96" s="121"/>
      <c r="N96" s="175"/>
      <c r="O96" s="178"/>
      <c r="P96" s="69"/>
      <c r="Q96" s="257"/>
      <c r="R96" s="49"/>
      <c r="S96" s="49"/>
      <c r="T96" s="49"/>
      <c r="U96" s="49"/>
      <c r="V96" s="49"/>
      <c r="W96" s="49"/>
      <c r="X96" s="49"/>
      <c r="Y96" s="49"/>
      <c r="Z96" s="134"/>
      <c r="AC96" s="46"/>
      <c r="AE96" s="79"/>
      <c r="AF96" s="47"/>
      <c r="AG96" s="49"/>
      <c r="AI96" s="49"/>
      <c r="AJ96" s="49"/>
      <c r="AK96" s="49"/>
      <c r="AL96" s="49"/>
      <c r="AM96" s="49"/>
      <c r="AN96" s="49"/>
      <c r="AO96" s="144"/>
    </row>
    <row r="97" spans="13:41" s="45" customFormat="1" ht="14.25" hidden="1" thickBot="1">
      <c r="M97" s="46"/>
      <c r="O97" s="63"/>
      <c r="P97" s="48"/>
      <c r="Q97" s="47"/>
      <c r="R97" s="47"/>
      <c r="S97" s="47"/>
      <c r="T97" s="47"/>
      <c r="U97" s="47"/>
      <c r="V97" s="47"/>
      <c r="W97" s="47"/>
      <c r="X97" s="47"/>
      <c r="Y97" s="47"/>
      <c r="Z97" s="47"/>
      <c r="AB97" s="47"/>
      <c r="AC97" s="46"/>
      <c r="AE97" s="79"/>
      <c r="AG97" s="49"/>
      <c r="AH97" s="47"/>
      <c r="AI97" s="47"/>
      <c r="AJ97" s="49"/>
      <c r="AK97" s="49"/>
      <c r="AL97" s="49"/>
      <c r="AM97" s="49"/>
      <c r="AN97" s="49"/>
      <c r="AO97" s="49"/>
    </row>
    <row r="98" spans="1:41" s="46" customFormat="1" ht="12.75" customHeight="1" hidden="1" thickTop="1">
      <c r="A98" s="142"/>
      <c r="B98" s="49"/>
      <c r="C98" s="49"/>
      <c r="D98" s="49"/>
      <c r="E98" s="49"/>
      <c r="F98" s="49"/>
      <c r="G98" s="49"/>
      <c r="H98" s="49"/>
      <c r="I98" s="49"/>
      <c r="J98" s="134"/>
      <c r="K98" s="49"/>
      <c r="L98" s="49"/>
      <c r="M98" s="49"/>
      <c r="N98" s="142"/>
      <c r="O98" s="49"/>
      <c r="P98" s="48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5"/>
      <c r="AB98" s="47"/>
      <c r="AD98" s="45"/>
      <c r="AE98" s="49"/>
      <c r="AF98" s="49"/>
      <c r="AG98" s="49"/>
      <c r="AH98" s="49"/>
      <c r="AI98" s="258" t="s">
        <v>45</v>
      </c>
      <c r="AJ98" s="246">
        <f>SUM($AK$74,$AK$76,$AK$78)</f>
        <v>0</v>
      </c>
      <c r="AK98" s="246"/>
      <c r="AL98" s="246"/>
      <c r="AM98" s="247"/>
      <c r="AN98" s="49"/>
      <c r="AO98" s="144"/>
    </row>
    <row r="99" spans="1:41" s="46" customFormat="1" ht="12.75" customHeight="1" hidden="1" thickBot="1">
      <c r="A99" s="142"/>
      <c r="B99" s="49"/>
      <c r="C99" s="49"/>
      <c r="D99" s="49"/>
      <c r="E99" s="49"/>
      <c r="F99" s="49"/>
      <c r="G99" s="49"/>
      <c r="H99" s="49"/>
      <c r="I99" s="49"/>
      <c r="J99" s="134"/>
      <c r="K99" s="49"/>
      <c r="L99" s="49"/>
      <c r="M99" s="49"/>
      <c r="N99" s="142"/>
      <c r="O99" s="49"/>
      <c r="P99" s="69"/>
      <c r="Q99" s="49"/>
      <c r="R99" s="49"/>
      <c r="S99" s="49"/>
      <c r="T99" s="49"/>
      <c r="U99" s="49"/>
      <c r="V99" s="49"/>
      <c r="W99" s="49"/>
      <c r="X99" s="131"/>
      <c r="Y99" s="49"/>
      <c r="Z99" s="49"/>
      <c r="AA99" s="49"/>
      <c r="AB99" s="49"/>
      <c r="AH99" s="49"/>
      <c r="AI99" s="259"/>
      <c r="AJ99" s="248"/>
      <c r="AK99" s="248"/>
      <c r="AL99" s="248"/>
      <c r="AM99" s="249"/>
      <c r="AN99" s="49"/>
      <c r="AO99" s="144"/>
    </row>
    <row r="100" spans="1:41" s="46" customFormat="1" ht="12.75" customHeight="1" hidden="1" thickTop="1">
      <c r="A100" s="142"/>
      <c r="B100" s="49"/>
      <c r="C100" s="49"/>
      <c r="D100" s="49"/>
      <c r="E100" s="49"/>
      <c r="F100" s="49"/>
      <c r="G100" s="49"/>
      <c r="H100" s="49"/>
      <c r="I100" s="49"/>
      <c r="J100" s="134"/>
      <c r="K100" s="49"/>
      <c r="L100" s="49"/>
      <c r="M100" s="49"/>
      <c r="N100" s="142"/>
      <c r="O100" s="49"/>
      <c r="P100" s="69"/>
      <c r="Q100" s="49"/>
      <c r="R100" s="49"/>
      <c r="S100" s="49"/>
      <c r="T100" s="49"/>
      <c r="U100" s="49"/>
      <c r="V100" s="49"/>
      <c r="W100" s="49"/>
      <c r="X100" s="131"/>
      <c r="Y100" s="49"/>
      <c r="Z100" s="49"/>
      <c r="AA100" s="49"/>
      <c r="AB100" s="49"/>
      <c r="AC100" s="49"/>
      <c r="AD100" s="49"/>
      <c r="AE100" s="49"/>
      <c r="AG100" s="49"/>
      <c r="AH100" s="49"/>
      <c r="AI100" s="49"/>
      <c r="AJ100" s="49"/>
      <c r="AK100" s="49"/>
      <c r="AL100" s="49"/>
      <c r="AM100" s="143"/>
      <c r="AN100" s="49"/>
      <c r="AO100" s="144"/>
    </row>
    <row r="101" spans="1:41" s="46" customFormat="1" ht="12.75" customHeight="1">
      <c r="A101" s="142"/>
      <c r="B101" s="49"/>
      <c r="C101" s="49"/>
      <c r="D101" s="49"/>
      <c r="E101" s="49"/>
      <c r="F101" s="49"/>
      <c r="G101" s="49"/>
      <c r="H101" s="49"/>
      <c r="I101" s="49"/>
      <c r="J101" s="134"/>
      <c r="K101" s="49"/>
      <c r="L101" s="49"/>
      <c r="M101" s="49"/>
      <c r="N101" s="142"/>
      <c r="O101" s="49"/>
      <c r="P101" s="69"/>
      <c r="Q101" s="49"/>
      <c r="R101" s="49"/>
      <c r="S101" s="49"/>
      <c r="T101" s="49"/>
      <c r="U101" s="49"/>
      <c r="V101" s="49"/>
      <c r="W101" s="49"/>
      <c r="X101" s="131"/>
      <c r="Y101" s="49"/>
      <c r="Z101" s="49"/>
      <c r="AA101" s="49"/>
      <c r="AB101" s="49"/>
      <c r="AC101" s="49"/>
      <c r="AD101" s="49"/>
      <c r="AE101" s="49"/>
      <c r="AG101" s="49"/>
      <c r="AH101" s="49"/>
      <c r="AI101" s="49"/>
      <c r="AJ101" s="49"/>
      <c r="AK101" s="49"/>
      <c r="AL101" s="49"/>
      <c r="AM101" s="143"/>
      <c r="AN101" s="49"/>
      <c r="AO101" s="144"/>
    </row>
    <row r="102" spans="1:41" s="46" customFormat="1" ht="12.75" customHeight="1">
      <c r="A102" s="142"/>
      <c r="B102" s="49"/>
      <c r="C102" s="49"/>
      <c r="D102" s="49"/>
      <c r="E102" s="49"/>
      <c r="F102" s="49"/>
      <c r="G102" s="49"/>
      <c r="H102" s="49"/>
      <c r="I102" s="49"/>
      <c r="J102" s="134"/>
      <c r="K102" s="49"/>
      <c r="L102" s="49"/>
      <c r="M102" s="49"/>
      <c r="N102" s="142"/>
      <c r="O102" s="49"/>
      <c r="P102" s="69"/>
      <c r="Q102" s="49"/>
      <c r="R102" s="49"/>
      <c r="S102" s="49"/>
      <c r="T102" s="49"/>
      <c r="U102" s="49"/>
      <c r="V102" s="49"/>
      <c r="W102" s="49"/>
      <c r="X102" s="131"/>
      <c r="Y102" s="49"/>
      <c r="Z102" s="49"/>
      <c r="AA102" s="49"/>
      <c r="AB102" s="49"/>
      <c r="AC102" s="49"/>
      <c r="AD102" s="49"/>
      <c r="AE102" s="49"/>
      <c r="AG102" s="49"/>
      <c r="AH102" s="49"/>
      <c r="AI102" s="49"/>
      <c r="AJ102" s="49"/>
      <c r="AK102" s="49"/>
      <c r="AL102" s="49"/>
      <c r="AM102" s="143"/>
      <c r="AN102" s="49"/>
      <c r="AO102" s="144"/>
    </row>
    <row r="103" spans="1:41" s="46" customFormat="1" ht="12.75" customHeight="1">
      <c r="A103" s="142"/>
      <c r="B103" s="49"/>
      <c r="C103" s="49"/>
      <c r="D103" s="49"/>
      <c r="E103" s="49"/>
      <c r="F103" s="49"/>
      <c r="G103" s="49"/>
      <c r="H103" s="49"/>
      <c r="I103" s="49"/>
      <c r="J103" s="134"/>
      <c r="K103" s="49"/>
      <c r="L103" s="49"/>
      <c r="M103" s="49"/>
      <c r="N103" s="142"/>
      <c r="O103" s="49"/>
      <c r="P103" s="69"/>
      <c r="Q103" s="49"/>
      <c r="R103" s="49"/>
      <c r="S103" s="49"/>
      <c r="T103" s="49"/>
      <c r="U103" s="49"/>
      <c r="V103" s="49"/>
      <c r="W103" s="49"/>
      <c r="X103" s="131"/>
      <c r="Y103" s="49"/>
      <c r="Z103" s="49"/>
      <c r="AA103" s="49"/>
      <c r="AB103" s="49"/>
      <c r="AC103" s="49"/>
      <c r="AD103" s="49"/>
      <c r="AE103" s="49"/>
      <c r="AG103" s="49"/>
      <c r="AH103" s="49"/>
      <c r="AI103" s="49"/>
      <c r="AJ103" s="49"/>
      <c r="AK103" s="49"/>
      <c r="AL103" s="49"/>
      <c r="AM103" s="143"/>
      <c r="AN103" s="49"/>
      <c r="AO103" s="144"/>
    </row>
    <row r="104" spans="1:41" s="46" customFormat="1" ht="12.75" customHeight="1">
      <c r="A104" s="142"/>
      <c r="B104" s="49"/>
      <c r="C104" s="49"/>
      <c r="D104" s="49"/>
      <c r="E104" s="49"/>
      <c r="F104" s="49"/>
      <c r="G104" s="49"/>
      <c r="H104" s="49"/>
      <c r="I104" s="49"/>
      <c r="J104" s="134"/>
      <c r="K104" s="49"/>
      <c r="L104" s="49"/>
      <c r="M104" s="49"/>
      <c r="N104" s="142"/>
      <c r="O104" s="49"/>
      <c r="P104" s="69"/>
      <c r="Q104" s="49"/>
      <c r="R104" s="49"/>
      <c r="S104" s="49"/>
      <c r="T104" s="49"/>
      <c r="U104" s="49"/>
      <c r="V104" s="49"/>
      <c r="W104" s="49"/>
      <c r="X104" s="131"/>
      <c r="Y104" s="49"/>
      <c r="Z104" s="49"/>
      <c r="AA104" s="49"/>
      <c r="AB104" s="49"/>
      <c r="AC104" s="49"/>
      <c r="AD104" s="49"/>
      <c r="AE104" s="49"/>
      <c r="AG104" s="49"/>
      <c r="AH104" s="49"/>
      <c r="AI104" s="49"/>
      <c r="AJ104" s="49"/>
      <c r="AK104" s="49"/>
      <c r="AL104" s="49"/>
      <c r="AM104" s="143"/>
      <c r="AN104" s="49"/>
      <c r="AO104" s="144"/>
    </row>
    <row r="105" spans="1:41" s="46" customFormat="1" ht="12.75" customHeight="1">
      <c r="A105" s="142"/>
      <c r="B105" s="49"/>
      <c r="C105" s="49"/>
      <c r="D105" s="49"/>
      <c r="E105" s="49"/>
      <c r="F105" s="49"/>
      <c r="G105" s="49"/>
      <c r="H105" s="49"/>
      <c r="I105" s="49"/>
      <c r="J105" s="134"/>
      <c r="K105" s="49"/>
      <c r="L105" s="49"/>
      <c r="M105" s="49"/>
      <c r="N105" s="142"/>
      <c r="O105" s="49"/>
      <c r="P105" s="69"/>
      <c r="Q105" s="49"/>
      <c r="R105" s="49"/>
      <c r="S105" s="49"/>
      <c r="T105" s="49"/>
      <c r="U105" s="49"/>
      <c r="V105" s="49"/>
      <c r="W105" s="49"/>
      <c r="X105" s="131"/>
      <c r="Y105" s="49"/>
      <c r="Z105" s="49"/>
      <c r="AA105" s="49"/>
      <c r="AB105" s="49"/>
      <c r="AC105" s="49"/>
      <c r="AD105" s="49"/>
      <c r="AE105" s="49"/>
      <c r="AG105" s="49"/>
      <c r="AH105" s="49"/>
      <c r="AI105" s="49"/>
      <c r="AJ105" s="49"/>
      <c r="AK105" s="49"/>
      <c r="AL105" s="49"/>
      <c r="AM105" s="143"/>
      <c r="AN105" s="49"/>
      <c r="AO105" s="144"/>
    </row>
    <row r="106" spans="1:41" s="46" customFormat="1" ht="12.75" customHeight="1">
      <c r="A106" s="142"/>
      <c r="B106" s="49"/>
      <c r="C106" s="49"/>
      <c r="D106" s="49"/>
      <c r="E106" s="49"/>
      <c r="F106" s="49"/>
      <c r="G106" s="49"/>
      <c r="H106" s="49"/>
      <c r="I106" s="49"/>
      <c r="J106" s="134"/>
      <c r="K106" s="49"/>
      <c r="L106" s="49"/>
      <c r="M106" s="49"/>
      <c r="N106" s="142"/>
      <c r="O106" s="49"/>
      <c r="P106" s="69"/>
      <c r="Q106" s="49"/>
      <c r="R106" s="49"/>
      <c r="S106" s="49"/>
      <c r="T106" s="49"/>
      <c r="U106" s="49"/>
      <c r="V106" s="49"/>
      <c r="W106" s="49"/>
      <c r="X106" s="131"/>
      <c r="Y106" s="49"/>
      <c r="Z106" s="49"/>
      <c r="AA106" s="49"/>
      <c r="AB106" s="49"/>
      <c r="AC106" s="49"/>
      <c r="AD106" s="49"/>
      <c r="AE106" s="49"/>
      <c r="AG106" s="49"/>
      <c r="AH106" s="49"/>
      <c r="AI106" s="49"/>
      <c r="AJ106" s="49"/>
      <c r="AK106" s="49"/>
      <c r="AL106" s="49"/>
      <c r="AM106" s="143"/>
      <c r="AN106" s="49"/>
      <c r="AO106" s="144"/>
    </row>
    <row r="107" spans="1:41" s="46" customFormat="1" ht="12.75" customHeight="1">
      <c r="A107" s="142"/>
      <c r="B107" s="49"/>
      <c r="C107" s="49"/>
      <c r="D107" s="49"/>
      <c r="E107" s="49"/>
      <c r="F107" s="49"/>
      <c r="G107" s="49"/>
      <c r="H107" s="49"/>
      <c r="I107" s="49"/>
      <c r="J107" s="134"/>
      <c r="K107" s="49"/>
      <c r="L107" s="49"/>
      <c r="M107" s="49"/>
      <c r="N107" s="142"/>
      <c r="O107" s="49"/>
      <c r="P107" s="69"/>
      <c r="Q107" s="49"/>
      <c r="R107" s="49"/>
      <c r="S107" s="49"/>
      <c r="T107" s="49"/>
      <c r="U107" s="49"/>
      <c r="V107" s="49"/>
      <c r="W107" s="49"/>
      <c r="X107" s="131"/>
      <c r="Y107" s="49"/>
      <c r="Z107" s="49"/>
      <c r="AA107" s="49"/>
      <c r="AB107" s="49"/>
      <c r="AC107" s="49"/>
      <c r="AD107" s="49"/>
      <c r="AE107" s="49"/>
      <c r="AG107" s="49"/>
      <c r="AH107" s="49"/>
      <c r="AI107" s="49"/>
      <c r="AJ107" s="49"/>
      <c r="AK107" s="49"/>
      <c r="AL107" s="49"/>
      <c r="AM107" s="143"/>
      <c r="AN107" s="49"/>
      <c r="AO107" s="144"/>
    </row>
    <row r="108" spans="1:41" s="46" customFormat="1" ht="12.75" customHeight="1">
      <c r="A108" s="142"/>
      <c r="B108" s="49"/>
      <c r="C108" s="49"/>
      <c r="D108" s="49"/>
      <c r="E108" s="49"/>
      <c r="F108" s="49"/>
      <c r="G108" s="49"/>
      <c r="H108" s="49"/>
      <c r="I108" s="49"/>
      <c r="J108" s="134"/>
      <c r="K108" s="49"/>
      <c r="L108" s="49"/>
      <c r="M108" s="49"/>
      <c r="N108" s="142"/>
      <c r="O108" s="49"/>
      <c r="P108" s="69"/>
      <c r="Q108" s="49"/>
      <c r="R108" s="49"/>
      <c r="S108" s="49"/>
      <c r="T108" s="49"/>
      <c r="U108" s="49"/>
      <c r="V108" s="49"/>
      <c r="W108" s="49"/>
      <c r="X108" s="131"/>
      <c r="Y108" s="49"/>
      <c r="Z108" s="49"/>
      <c r="AA108" s="49"/>
      <c r="AB108" s="49"/>
      <c r="AC108" s="49"/>
      <c r="AD108" s="49"/>
      <c r="AE108" s="49"/>
      <c r="AG108" s="49"/>
      <c r="AH108" s="49"/>
      <c r="AI108" s="49"/>
      <c r="AJ108" s="49"/>
      <c r="AK108" s="49"/>
      <c r="AL108" s="49"/>
      <c r="AM108" s="143"/>
      <c r="AN108" s="49"/>
      <c r="AO108" s="144"/>
    </row>
    <row r="109" spans="1:41" s="46" customFormat="1" ht="12.75" customHeight="1">
      <c r="A109" s="142"/>
      <c r="B109" s="49"/>
      <c r="C109" s="49"/>
      <c r="D109" s="49"/>
      <c r="E109" s="49"/>
      <c r="F109" s="49"/>
      <c r="G109" s="49"/>
      <c r="H109" s="49"/>
      <c r="I109" s="49"/>
      <c r="J109" s="134"/>
      <c r="K109" s="49"/>
      <c r="L109" s="49"/>
      <c r="M109" s="49"/>
      <c r="N109" s="142"/>
      <c r="O109" s="49"/>
      <c r="P109" s="69"/>
      <c r="Q109" s="49"/>
      <c r="R109" s="49"/>
      <c r="S109" s="49"/>
      <c r="T109" s="49"/>
      <c r="U109" s="49"/>
      <c r="V109" s="49"/>
      <c r="W109" s="49"/>
      <c r="X109" s="131"/>
      <c r="Y109" s="49"/>
      <c r="Z109" s="49"/>
      <c r="AA109" s="49"/>
      <c r="AB109" s="49"/>
      <c r="AC109" s="49"/>
      <c r="AD109" s="49"/>
      <c r="AE109" s="49"/>
      <c r="AG109" s="49"/>
      <c r="AH109" s="49"/>
      <c r="AI109" s="49"/>
      <c r="AJ109" s="49"/>
      <c r="AK109" s="49"/>
      <c r="AL109" s="49"/>
      <c r="AM109" s="143"/>
      <c r="AN109" s="49"/>
      <c r="AO109" s="144"/>
    </row>
    <row r="110" spans="1:41" s="46" customFormat="1" ht="12.75" customHeight="1">
      <c r="A110" s="142"/>
      <c r="B110" s="49"/>
      <c r="C110" s="49"/>
      <c r="D110" s="49"/>
      <c r="E110" s="49"/>
      <c r="F110" s="49"/>
      <c r="G110" s="49"/>
      <c r="H110" s="49"/>
      <c r="I110" s="49"/>
      <c r="J110" s="134"/>
      <c r="K110" s="49"/>
      <c r="L110" s="49"/>
      <c r="M110" s="49"/>
      <c r="N110" s="142"/>
      <c r="O110" s="49"/>
      <c r="P110" s="69"/>
      <c r="Q110" s="49"/>
      <c r="R110" s="49"/>
      <c r="S110" s="49"/>
      <c r="T110" s="49"/>
      <c r="U110" s="49"/>
      <c r="V110" s="49"/>
      <c r="W110" s="49"/>
      <c r="X110" s="131"/>
      <c r="Y110" s="49"/>
      <c r="Z110" s="49"/>
      <c r="AA110" s="49"/>
      <c r="AB110" s="49"/>
      <c r="AC110" s="49"/>
      <c r="AD110" s="49"/>
      <c r="AE110" s="49"/>
      <c r="AG110" s="49"/>
      <c r="AH110" s="49"/>
      <c r="AI110" s="49"/>
      <c r="AJ110" s="49"/>
      <c r="AK110" s="49"/>
      <c r="AL110" s="49"/>
      <c r="AM110" s="143"/>
      <c r="AN110" s="49"/>
      <c r="AO110" s="144"/>
    </row>
    <row r="111" spans="1:41" s="46" customFormat="1" ht="12.75" customHeight="1">
      <c r="A111" s="142"/>
      <c r="B111" s="49"/>
      <c r="C111" s="49"/>
      <c r="D111" s="49"/>
      <c r="E111" s="49"/>
      <c r="F111" s="49"/>
      <c r="G111" s="49"/>
      <c r="H111" s="49"/>
      <c r="I111" s="49"/>
      <c r="J111" s="134"/>
      <c r="K111" s="49"/>
      <c r="L111" s="49"/>
      <c r="M111" s="49"/>
      <c r="N111" s="142"/>
      <c r="O111" s="49"/>
      <c r="P111" s="69"/>
      <c r="Q111" s="49"/>
      <c r="R111" s="49"/>
      <c r="S111" s="49"/>
      <c r="T111" s="49"/>
      <c r="U111" s="49"/>
      <c r="V111" s="49"/>
      <c r="W111" s="49"/>
      <c r="X111" s="131"/>
      <c r="Y111" s="49"/>
      <c r="Z111" s="49"/>
      <c r="AA111" s="49"/>
      <c r="AB111" s="49"/>
      <c r="AC111" s="49"/>
      <c r="AD111" s="49"/>
      <c r="AE111" s="49"/>
      <c r="AG111" s="49"/>
      <c r="AH111" s="49"/>
      <c r="AI111" s="49"/>
      <c r="AJ111" s="49"/>
      <c r="AK111" s="49"/>
      <c r="AL111" s="49"/>
      <c r="AM111" s="143"/>
      <c r="AN111" s="49"/>
      <c r="AO111" s="144"/>
    </row>
    <row r="112" spans="1:41" s="37" customFormat="1" ht="12.75" customHeight="1">
      <c r="A112" s="43"/>
      <c r="B112" s="8"/>
      <c r="C112" s="8"/>
      <c r="D112" s="8"/>
      <c r="E112" s="8"/>
      <c r="F112" s="8"/>
      <c r="G112" s="8"/>
      <c r="H112" s="8"/>
      <c r="I112" s="8"/>
      <c r="J112" s="42"/>
      <c r="K112" s="8"/>
      <c r="L112" s="8"/>
      <c r="M112" s="8"/>
      <c r="N112" s="43"/>
      <c r="O112" s="8"/>
      <c r="P112" s="40"/>
      <c r="Q112" s="8"/>
      <c r="R112" s="8"/>
      <c r="S112" s="8"/>
      <c r="T112" s="8"/>
      <c r="U112" s="8"/>
      <c r="V112" s="8"/>
      <c r="W112" s="8"/>
      <c r="X112" s="41"/>
      <c r="Y112" s="8"/>
      <c r="Z112" s="8"/>
      <c r="AA112" s="8"/>
      <c r="AB112" s="8"/>
      <c r="AC112" s="8"/>
      <c r="AD112" s="8"/>
      <c r="AE112" s="8"/>
      <c r="AG112" s="8"/>
      <c r="AH112" s="8"/>
      <c r="AI112" s="8"/>
      <c r="AJ112" s="8"/>
      <c r="AK112" s="8"/>
      <c r="AL112" s="8"/>
      <c r="AM112" s="44"/>
      <c r="AN112" s="8"/>
      <c r="AO112" s="9"/>
    </row>
    <row r="113" spans="1:41" s="37" customFormat="1" ht="12.75" customHeight="1">
      <c r="A113" s="43"/>
      <c r="B113" s="8"/>
      <c r="C113" s="8"/>
      <c r="D113" s="8"/>
      <c r="E113" s="8"/>
      <c r="F113" s="8"/>
      <c r="G113" s="8"/>
      <c r="H113" s="8"/>
      <c r="I113" s="8"/>
      <c r="J113" s="42"/>
      <c r="K113" s="8"/>
      <c r="L113" s="8"/>
      <c r="M113" s="8"/>
      <c r="N113" s="43"/>
      <c r="O113" s="8"/>
      <c r="P113" s="40"/>
      <c r="Q113" s="8"/>
      <c r="R113" s="8"/>
      <c r="S113" s="8"/>
      <c r="T113" s="8"/>
      <c r="U113" s="8"/>
      <c r="V113" s="8"/>
      <c r="W113" s="8"/>
      <c r="X113" s="41"/>
      <c r="Y113" s="8"/>
      <c r="Z113" s="8"/>
      <c r="AA113" s="8"/>
      <c r="AB113" s="8"/>
      <c r="AC113" s="8"/>
      <c r="AD113" s="8"/>
      <c r="AE113" s="8"/>
      <c r="AG113" s="8"/>
      <c r="AH113" s="8"/>
      <c r="AI113" s="8"/>
      <c r="AJ113" s="8"/>
      <c r="AK113" s="8"/>
      <c r="AL113" s="8"/>
      <c r="AM113" s="44"/>
      <c r="AN113" s="8"/>
      <c r="AO113" s="9"/>
    </row>
    <row r="114" spans="1:41" s="37" customFormat="1" ht="12.75" customHeight="1">
      <c r="A114" s="43"/>
      <c r="B114" s="8"/>
      <c r="C114" s="8"/>
      <c r="D114" s="8"/>
      <c r="E114" s="8"/>
      <c r="F114" s="8"/>
      <c r="G114" s="8"/>
      <c r="H114" s="8"/>
      <c r="I114" s="8"/>
      <c r="J114" s="42"/>
      <c r="K114" s="8"/>
      <c r="L114" s="8"/>
      <c r="M114" s="8"/>
      <c r="N114" s="43"/>
      <c r="O114" s="8"/>
      <c r="P114" s="40"/>
      <c r="Q114" s="8"/>
      <c r="R114" s="8"/>
      <c r="S114" s="8"/>
      <c r="T114" s="8"/>
      <c r="U114" s="8"/>
      <c r="V114" s="8"/>
      <c r="W114" s="8"/>
      <c r="X114" s="41"/>
      <c r="Y114" s="8"/>
      <c r="Z114" s="8"/>
      <c r="AA114" s="8"/>
      <c r="AB114" s="8"/>
      <c r="AC114" s="8"/>
      <c r="AD114" s="8"/>
      <c r="AE114" s="8"/>
      <c r="AG114" s="8"/>
      <c r="AH114" s="8"/>
      <c r="AI114" s="8"/>
      <c r="AJ114" s="8"/>
      <c r="AK114" s="8"/>
      <c r="AL114" s="8"/>
      <c r="AM114" s="44"/>
      <c r="AN114" s="8"/>
      <c r="AO114" s="9"/>
    </row>
    <row r="115" spans="1:41" s="37" customFormat="1" ht="12.75" customHeight="1">
      <c r="A115" s="43"/>
      <c r="B115" s="8"/>
      <c r="C115" s="8"/>
      <c r="D115" s="8"/>
      <c r="E115" s="8"/>
      <c r="F115" s="8"/>
      <c r="G115" s="8"/>
      <c r="H115" s="8"/>
      <c r="I115" s="8"/>
      <c r="J115" s="42"/>
      <c r="K115" s="8"/>
      <c r="L115" s="8"/>
      <c r="M115" s="8"/>
      <c r="N115" s="43"/>
      <c r="O115" s="8"/>
      <c r="P115" s="40"/>
      <c r="Q115" s="8"/>
      <c r="R115" s="8"/>
      <c r="S115" s="8"/>
      <c r="T115" s="8"/>
      <c r="U115" s="8"/>
      <c r="V115" s="8"/>
      <c r="W115" s="8"/>
      <c r="X115" s="41"/>
      <c r="Y115" s="8"/>
      <c r="Z115" s="8"/>
      <c r="AA115" s="8"/>
      <c r="AB115" s="8"/>
      <c r="AC115" s="8"/>
      <c r="AD115" s="8"/>
      <c r="AE115" s="8"/>
      <c r="AG115" s="8"/>
      <c r="AH115" s="8"/>
      <c r="AI115" s="8"/>
      <c r="AJ115" s="8"/>
      <c r="AK115" s="8"/>
      <c r="AL115" s="8"/>
      <c r="AM115" s="44"/>
      <c r="AN115" s="8"/>
      <c r="AO115" s="9"/>
    </row>
    <row r="116" spans="1:41" s="37" customFormat="1" ht="12.75" customHeight="1">
      <c r="A116" s="43"/>
      <c r="B116" s="8"/>
      <c r="C116" s="8"/>
      <c r="D116" s="8"/>
      <c r="E116" s="8"/>
      <c r="F116" s="8"/>
      <c r="G116" s="8"/>
      <c r="H116" s="8"/>
      <c r="I116" s="8"/>
      <c r="J116" s="42"/>
      <c r="K116" s="8"/>
      <c r="L116" s="8"/>
      <c r="M116" s="8"/>
      <c r="N116" s="43"/>
      <c r="O116" s="8"/>
      <c r="P116" s="40"/>
      <c r="Q116" s="8"/>
      <c r="R116" s="8"/>
      <c r="S116" s="8"/>
      <c r="T116" s="8"/>
      <c r="U116" s="8"/>
      <c r="V116" s="8"/>
      <c r="W116" s="8"/>
      <c r="X116" s="41"/>
      <c r="Y116" s="8"/>
      <c r="Z116" s="8"/>
      <c r="AA116" s="8"/>
      <c r="AB116" s="8"/>
      <c r="AC116" s="8"/>
      <c r="AD116" s="8"/>
      <c r="AE116" s="8"/>
      <c r="AG116" s="8"/>
      <c r="AH116" s="8"/>
      <c r="AI116" s="8"/>
      <c r="AJ116" s="8"/>
      <c r="AK116" s="8"/>
      <c r="AL116" s="8"/>
      <c r="AM116" s="44"/>
      <c r="AN116" s="8"/>
      <c r="AO116" s="9"/>
    </row>
    <row r="117" spans="1:41" s="37" customFormat="1" ht="12.75" customHeight="1">
      <c r="A117" s="43"/>
      <c r="B117" s="8"/>
      <c r="C117" s="8"/>
      <c r="D117" s="8"/>
      <c r="E117" s="8"/>
      <c r="F117" s="8"/>
      <c r="G117" s="8"/>
      <c r="H117" s="8"/>
      <c r="I117" s="8"/>
      <c r="J117" s="42"/>
      <c r="K117" s="8"/>
      <c r="L117" s="8"/>
      <c r="M117" s="8"/>
      <c r="N117" s="43"/>
      <c r="O117" s="8"/>
      <c r="P117" s="40"/>
      <c r="Q117" s="8"/>
      <c r="R117" s="8"/>
      <c r="S117" s="8"/>
      <c r="T117" s="8"/>
      <c r="U117" s="8"/>
      <c r="V117" s="8"/>
      <c r="W117" s="8"/>
      <c r="X117" s="41"/>
      <c r="Y117" s="8"/>
      <c r="Z117" s="8"/>
      <c r="AA117" s="8"/>
      <c r="AB117" s="8"/>
      <c r="AC117" s="8"/>
      <c r="AD117" s="8"/>
      <c r="AE117" s="8"/>
      <c r="AG117" s="8"/>
      <c r="AH117" s="8"/>
      <c r="AI117" s="8"/>
      <c r="AJ117" s="8"/>
      <c r="AK117" s="8"/>
      <c r="AL117" s="8"/>
      <c r="AM117" s="44"/>
      <c r="AN117" s="8"/>
      <c r="AO117" s="9"/>
    </row>
    <row r="118" spans="1:41" s="37" customFormat="1" ht="12.75" customHeight="1">
      <c r="A118" s="43"/>
      <c r="B118" s="8"/>
      <c r="C118" s="8"/>
      <c r="D118" s="8"/>
      <c r="E118" s="8"/>
      <c r="F118" s="8"/>
      <c r="G118" s="8"/>
      <c r="H118" s="8"/>
      <c r="I118" s="8"/>
      <c r="J118" s="42"/>
      <c r="K118" s="8"/>
      <c r="L118" s="8"/>
      <c r="M118" s="8"/>
      <c r="N118" s="43"/>
      <c r="O118" s="8"/>
      <c r="P118" s="40"/>
      <c r="Q118" s="8"/>
      <c r="R118" s="8"/>
      <c r="S118" s="8"/>
      <c r="T118" s="8"/>
      <c r="U118" s="8"/>
      <c r="V118" s="8"/>
      <c r="W118" s="8"/>
      <c r="X118" s="41"/>
      <c r="Y118" s="8"/>
      <c r="Z118" s="8"/>
      <c r="AA118" s="8"/>
      <c r="AB118" s="8"/>
      <c r="AC118" s="8"/>
      <c r="AD118" s="8"/>
      <c r="AE118" s="8"/>
      <c r="AG118" s="8"/>
      <c r="AH118" s="8"/>
      <c r="AI118" s="8"/>
      <c r="AJ118" s="8"/>
      <c r="AK118" s="8"/>
      <c r="AL118" s="8"/>
      <c r="AM118" s="44"/>
      <c r="AN118" s="8"/>
      <c r="AO118" s="9"/>
    </row>
    <row r="119" spans="1:41" s="37" customFormat="1" ht="12.75" customHeight="1">
      <c r="A119" s="43"/>
      <c r="B119" s="8"/>
      <c r="C119" s="8"/>
      <c r="D119" s="8"/>
      <c r="E119" s="8"/>
      <c r="F119" s="8"/>
      <c r="G119" s="8"/>
      <c r="H119" s="8"/>
      <c r="I119" s="8"/>
      <c r="J119" s="42"/>
      <c r="K119" s="8"/>
      <c r="L119" s="8"/>
      <c r="M119" s="8"/>
      <c r="N119" s="43"/>
      <c r="O119" s="8"/>
      <c r="P119" s="40"/>
      <c r="Q119" s="8"/>
      <c r="R119" s="8"/>
      <c r="S119" s="8"/>
      <c r="T119" s="8"/>
      <c r="U119" s="8"/>
      <c r="V119" s="8"/>
      <c r="W119" s="8"/>
      <c r="X119" s="41"/>
      <c r="Y119" s="8"/>
      <c r="Z119" s="8"/>
      <c r="AA119" s="8"/>
      <c r="AB119" s="8"/>
      <c r="AC119" s="8"/>
      <c r="AD119" s="8"/>
      <c r="AE119" s="8"/>
      <c r="AG119" s="8"/>
      <c r="AH119" s="8"/>
      <c r="AI119" s="8"/>
      <c r="AJ119" s="8"/>
      <c r="AK119" s="8"/>
      <c r="AL119" s="8"/>
      <c r="AM119" s="44"/>
      <c r="AN119" s="8"/>
      <c r="AO119" s="9"/>
    </row>
    <row r="120" spans="1:41" s="37" customFormat="1" ht="12.75" customHeight="1">
      <c r="A120" s="43"/>
      <c r="B120" s="8"/>
      <c r="C120" s="8"/>
      <c r="D120" s="8"/>
      <c r="E120" s="8"/>
      <c r="F120" s="8"/>
      <c r="G120" s="8"/>
      <c r="H120" s="8"/>
      <c r="I120" s="8"/>
      <c r="J120" s="42"/>
      <c r="K120" s="8"/>
      <c r="L120" s="8"/>
      <c r="M120" s="8"/>
      <c r="N120" s="43"/>
      <c r="O120" s="8"/>
      <c r="P120" s="40"/>
      <c r="Q120" s="8"/>
      <c r="R120" s="8"/>
      <c r="S120" s="8"/>
      <c r="T120" s="8"/>
      <c r="U120" s="8"/>
      <c r="V120" s="8"/>
      <c r="W120" s="8"/>
      <c r="X120" s="41"/>
      <c r="Y120" s="8"/>
      <c r="Z120" s="8"/>
      <c r="AA120" s="8"/>
      <c r="AB120" s="8"/>
      <c r="AC120" s="8"/>
      <c r="AD120" s="8"/>
      <c r="AE120" s="8"/>
      <c r="AG120" s="8"/>
      <c r="AH120" s="8"/>
      <c r="AI120" s="8"/>
      <c r="AJ120" s="8"/>
      <c r="AK120" s="8"/>
      <c r="AL120" s="8"/>
      <c r="AM120" s="44"/>
      <c r="AN120" s="8"/>
      <c r="AO120" s="9"/>
    </row>
    <row r="121" spans="1:41" s="37" customFormat="1" ht="12.75" customHeight="1">
      <c r="A121" s="43"/>
      <c r="B121" s="8"/>
      <c r="C121" s="8"/>
      <c r="D121" s="8"/>
      <c r="E121" s="8"/>
      <c r="F121" s="8"/>
      <c r="G121" s="8"/>
      <c r="H121" s="8"/>
      <c r="I121" s="8"/>
      <c r="J121" s="42"/>
      <c r="K121" s="8"/>
      <c r="L121" s="8"/>
      <c r="M121" s="8"/>
      <c r="N121" s="43"/>
      <c r="O121" s="8"/>
      <c r="P121" s="40"/>
      <c r="Q121" s="8"/>
      <c r="R121" s="8"/>
      <c r="S121" s="8"/>
      <c r="T121" s="8"/>
      <c r="U121" s="8"/>
      <c r="V121" s="8"/>
      <c r="W121" s="8"/>
      <c r="X121" s="41"/>
      <c r="Y121" s="8"/>
      <c r="Z121" s="8"/>
      <c r="AA121" s="8"/>
      <c r="AB121" s="8"/>
      <c r="AC121" s="8"/>
      <c r="AD121" s="8"/>
      <c r="AE121" s="8"/>
      <c r="AG121" s="8"/>
      <c r="AH121" s="8"/>
      <c r="AI121" s="8"/>
      <c r="AJ121" s="8"/>
      <c r="AK121" s="8"/>
      <c r="AL121" s="8"/>
      <c r="AM121" s="44"/>
      <c r="AN121" s="8"/>
      <c r="AO121" s="9"/>
    </row>
    <row r="122" spans="1:41" s="37" customFormat="1" ht="12.75" customHeight="1">
      <c r="A122" s="43"/>
      <c r="B122" s="8"/>
      <c r="C122" s="8"/>
      <c r="D122" s="8"/>
      <c r="E122" s="8"/>
      <c r="F122" s="8"/>
      <c r="G122" s="8"/>
      <c r="H122" s="8"/>
      <c r="I122" s="8"/>
      <c r="J122" s="42"/>
      <c r="K122" s="8"/>
      <c r="L122" s="8"/>
      <c r="M122" s="8"/>
      <c r="N122" s="43"/>
      <c r="O122" s="8"/>
      <c r="P122" s="40"/>
      <c r="Q122" s="8"/>
      <c r="R122" s="8"/>
      <c r="S122" s="8"/>
      <c r="T122" s="8"/>
      <c r="U122" s="8"/>
      <c r="V122" s="8"/>
      <c r="W122" s="8"/>
      <c r="X122" s="41"/>
      <c r="Y122" s="8"/>
      <c r="Z122" s="8"/>
      <c r="AA122" s="8"/>
      <c r="AB122" s="8"/>
      <c r="AC122" s="8"/>
      <c r="AD122" s="8"/>
      <c r="AE122" s="8"/>
      <c r="AG122" s="8"/>
      <c r="AH122" s="8"/>
      <c r="AI122" s="8"/>
      <c r="AJ122" s="8"/>
      <c r="AK122" s="8"/>
      <c r="AL122" s="8"/>
      <c r="AM122" s="44"/>
      <c r="AN122" s="8"/>
      <c r="AO122" s="9"/>
    </row>
    <row r="123" spans="1:41" s="37" customFormat="1" ht="12.75" customHeight="1">
      <c r="A123" s="43"/>
      <c r="B123" s="8"/>
      <c r="C123" s="8"/>
      <c r="D123" s="8"/>
      <c r="E123" s="8"/>
      <c r="F123" s="8"/>
      <c r="G123" s="8"/>
      <c r="H123" s="8"/>
      <c r="I123" s="8"/>
      <c r="J123" s="42"/>
      <c r="K123" s="8"/>
      <c r="L123" s="8"/>
      <c r="M123" s="8"/>
      <c r="N123" s="43"/>
      <c r="O123" s="8"/>
      <c r="P123" s="40"/>
      <c r="Q123" s="8"/>
      <c r="R123" s="8"/>
      <c r="S123" s="8"/>
      <c r="T123" s="8"/>
      <c r="U123" s="8"/>
      <c r="V123" s="8"/>
      <c r="W123" s="8"/>
      <c r="X123" s="41"/>
      <c r="Y123" s="8"/>
      <c r="Z123" s="8"/>
      <c r="AA123" s="8"/>
      <c r="AB123" s="8"/>
      <c r="AC123" s="8"/>
      <c r="AD123" s="8"/>
      <c r="AE123" s="8"/>
      <c r="AG123" s="8"/>
      <c r="AH123" s="8"/>
      <c r="AI123" s="8"/>
      <c r="AJ123" s="8"/>
      <c r="AK123" s="8"/>
      <c r="AL123" s="8"/>
      <c r="AM123" s="44"/>
      <c r="AN123" s="8"/>
      <c r="AO123" s="9"/>
    </row>
    <row r="124" spans="1:41" s="37" customFormat="1" ht="12.75" customHeight="1">
      <c r="A124" s="43"/>
      <c r="B124" s="8"/>
      <c r="C124" s="8"/>
      <c r="D124" s="8"/>
      <c r="E124" s="8"/>
      <c r="F124" s="8"/>
      <c r="G124" s="8"/>
      <c r="H124" s="8"/>
      <c r="I124" s="8"/>
      <c r="J124" s="42"/>
      <c r="K124" s="8"/>
      <c r="L124" s="8"/>
      <c r="M124" s="8"/>
      <c r="N124" s="43"/>
      <c r="O124" s="8"/>
      <c r="P124" s="40"/>
      <c r="Q124" s="8"/>
      <c r="R124" s="8"/>
      <c r="S124" s="8"/>
      <c r="T124" s="8"/>
      <c r="U124" s="8"/>
      <c r="V124" s="8"/>
      <c r="W124" s="8"/>
      <c r="X124" s="41"/>
      <c r="Y124" s="8"/>
      <c r="Z124" s="8"/>
      <c r="AA124" s="8"/>
      <c r="AB124" s="8"/>
      <c r="AC124" s="8"/>
      <c r="AD124" s="8"/>
      <c r="AE124" s="8"/>
      <c r="AG124" s="8"/>
      <c r="AH124" s="8"/>
      <c r="AI124" s="8"/>
      <c r="AJ124" s="8"/>
      <c r="AK124" s="8"/>
      <c r="AL124" s="8"/>
      <c r="AM124" s="44"/>
      <c r="AN124" s="8"/>
      <c r="AO124" s="9"/>
    </row>
    <row r="125" spans="13:41" s="7" customFormat="1" ht="13.5">
      <c r="M125" s="37"/>
      <c r="O125" s="38"/>
      <c r="P125" s="39"/>
      <c r="AC125" s="37"/>
      <c r="AE125" s="3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3:41" s="7" customFormat="1" ht="13.5">
      <c r="M126" s="37"/>
      <c r="O126" s="38"/>
      <c r="P126" s="39"/>
      <c r="AC126" s="37"/>
      <c r="AE126" s="3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3:41" s="7" customFormat="1" ht="13.5">
      <c r="M127" s="37"/>
      <c r="O127" s="38"/>
      <c r="P127" s="39"/>
      <c r="AC127" s="37"/>
      <c r="AE127" s="3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3:41" s="7" customFormat="1" ht="13.5">
      <c r="M128" s="37"/>
      <c r="O128" s="38"/>
      <c r="P128" s="39"/>
      <c r="AC128" s="37"/>
      <c r="AE128" s="3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13:41" s="7" customFormat="1" ht="13.5">
      <c r="M129" s="37"/>
      <c r="O129" s="38"/>
      <c r="P129" s="39"/>
      <c r="AC129" s="37"/>
      <c r="AE129" s="3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13:41" s="7" customFormat="1" ht="13.5">
      <c r="M130" s="37"/>
      <c r="O130" s="38"/>
      <c r="P130" s="39"/>
      <c r="AC130" s="37"/>
      <c r="AE130" s="3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13:41" s="7" customFormat="1" ht="13.5">
      <c r="M131" s="37"/>
      <c r="O131" s="38"/>
      <c r="P131" s="39"/>
      <c r="AC131" s="37"/>
      <c r="AE131" s="3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13:41" s="7" customFormat="1" ht="13.5">
      <c r="M132" s="37"/>
      <c r="O132" s="38"/>
      <c r="P132" s="39"/>
      <c r="AC132" s="37"/>
      <c r="AE132" s="3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13:41" s="7" customFormat="1" ht="13.5">
      <c r="M133" s="37"/>
      <c r="O133" s="38"/>
      <c r="P133" s="39"/>
      <c r="AC133" s="37"/>
      <c r="AE133" s="3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13:41" s="7" customFormat="1" ht="13.5">
      <c r="M134" s="37"/>
      <c r="O134" s="38"/>
      <c r="P134" s="39"/>
      <c r="AC134" s="37"/>
      <c r="AE134" s="3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3:41" s="7" customFormat="1" ht="13.5">
      <c r="M135" s="37"/>
      <c r="O135" s="38"/>
      <c r="P135" s="39"/>
      <c r="AC135" s="37"/>
      <c r="AE135" s="3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3:41" s="7" customFormat="1" ht="13.5">
      <c r="M136" s="37"/>
      <c r="O136" s="38"/>
      <c r="P136" s="39"/>
      <c r="AC136" s="37"/>
      <c r="AE136" s="3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3:41" s="7" customFormat="1" ht="13.5">
      <c r="M137" s="37"/>
      <c r="O137" s="38"/>
      <c r="P137" s="39"/>
      <c r="AC137" s="37"/>
      <c r="AE137" s="3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3:41" s="7" customFormat="1" ht="13.5">
      <c r="M138" s="37"/>
      <c r="O138" s="38"/>
      <c r="P138" s="39"/>
      <c r="AC138" s="37"/>
      <c r="AE138" s="3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3:41" s="7" customFormat="1" ht="13.5">
      <c r="M139" s="37"/>
      <c r="O139" s="38"/>
      <c r="P139" s="39"/>
      <c r="AC139" s="37"/>
      <c r="AE139" s="3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3:41" s="7" customFormat="1" ht="13.5">
      <c r="M140" s="37"/>
      <c r="O140" s="38"/>
      <c r="P140" s="39"/>
      <c r="AC140" s="37"/>
      <c r="AE140" s="3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3:41" s="7" customFormat="1" ht="13.5">
      <c r="M141" s="37"/>
      <c r="O141" s="38"/>
      <c r="P141" s="39"/>
      <c r="AC141" s="37"/>
      <c r="AE141" s="3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3:41" s="7" customFormat="1" ht="13.5">
      <c r="M142" s="37"/>
      <c r="O142" s="38"/>
      <c r="P142" s="39"/>
      <c r="AC142" s="37"/>
      <c r="AE142" s="3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3:41" s="7" customFormat="1" ht="13.5">
      <c r="M143" s="37"/>
      <c r="O143" s="38"/>
      <c r="P143" s="39"/>
      <c r="AC143" s="37"/>
      <c r="AE143" s="3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3:41" s="7" customFormat="1" ht="13.5">
      <c r="M144" s="37"/>
      <c r="O144" s="38"/>
      <c r="P144" s="39"/>
      <c r="AC144" s="37"/>
      <c r="AE144" s="3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3:41" s="7" customFormat="1" ht="13.5">
      <c r="M145" s="37"/>
      <c r="O145" s="38"/>
      <c r="P145" s="39"/>
      <c r="AC145" s="37"/>
      <c r="AE145" s="3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3:41" s="7" customFormat="1" ht="13.5">
      <c r="M146" s="37"/>
      <c r="O146" s="38"/>
      <c r="P146" s="39"/>
      <c r="AC146" s="37"/>
      <c r="AE146" s="3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3:41" s="7" customFormat="1" ht="13.5">
      <c r="M147" s="37"/>
      <c r="O147" s="38"/>
      <c r="P147" s="39"/>
      <c r="AC147" s="37"/>
      <c r="AE147" s="3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3:41" s="7" customFormat="1" ht="13.5">
      <c r="M148" s="37"/>
      <c r="O148" s="38"/>
      <c r="P148" s="39"/>
      <c r="AC148" s="37"/>
      <c r="AE148" s="3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3:41" s="7" customFormat="1" ht="13.5">
      <c r="M149" s="37"/>
      <c r="O149" s="38"/>
      <c r="P149" s="39"/>
      <c r="AC149" s="37"/>
      <c r="AE149" s="3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3:41" s="7" customFormat="1" ht="13.5">
      <c r="M150" s="37"/>
      <c r="O150" s="38"/>
      <c r="P150" s="39"/>
      <c r="AC150" s="37"/>
      <c r="AE150" s="3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3:41" s="7" customFormat="1" ht="13.5">
      <c r="M151" s="37"/>
      <c r="O151" s="38"/>
      <c r="P151" s="39"/>
      <c r="AC151" s="37"/>
      <c r="AE151" s="3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3:41" s="7" customFormat="1" ht="13.5">
      <c r="M152" s="37"/>
      <c r="O152" s="38"/>
      <c r="P152" s="39"/>
      <c r="AC152" s="37"/>
      <c r="AE152" s="3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3:41" s="7" customFormat="1" ht="13.5">
      <c r="M153" s="37"/>
      <c r="O153" s="38"/>
      <c r="P153" s="39"/>
      <c r="AC153" s="37"/>
      <c r="AE153" s="3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3:41" s="7" customFormat="1" ht="13.5">
      <c r="M154" s="37"/>
      <c r="O154" s="38"/>
      <c r="P154" s="39"/>
      <c r="AC154" s="37"/>
      <c r="AE154" s="3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3:41" s="7" customFormat="1" ht="13.5">
      <c r="M155" s="37"/>
      <c r="O155" s="38"/>
      <c r="P155" s="39"/>
      <c r="AC155" s="37"/>
      <c r="AE155" s="3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3:41" s="7" customFormat="1" ht="13.5">
      <c r="M156" s="37"/>
      <c r="O156" s="38"/>
      <c r="P156" s="39"/>
      <c r="AC156" s="37"/>
      <c r="AE156" s="3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3:41" s="7" customFormat="1" ht="13.5">
      <c r="M157" s="37"/>
      <c r="O157" s="38"/>
      <c r="P157" s="39"/>
      <c r="AC157" s="37"/>
      <c r="AE157" s="3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3:41" s="7" customFormat="1" ht="13.5">
      <c r="M158" s="37"/>
      <c r="O158" s="38"/>
      <c r="P158" s="39"/>
      <c r="AC158" s="37"/>
      <c r="AE158" s="3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3:41" s="7" customFormat="1" ht="13.5">
      <c r="M159" s="37"/>
      <c r="O159" s="38"/>
      <c r="P159" s="39"/>
      <c r="AC159" s="37"/>
      <c r="AE159" s="3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3:41" s="7" customFormat="1" ht="13.5">
      <c r="M160" s="37"/>
      <c r="O160" s="38"/>
      <c r="P160" s="39"/>
      <c r="AC160" s="37"/>
      <c r="AE160" s="3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3:41" s="7" customFormat="1" ht="13.5">
      <c r="M161" s="37"/>
      <c r="O161" s="38"/>
      <c r="P161" s="39"/>
      <c r="AC161" s="37"/>
      <c r="AE161" s="3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3:41" s="7" customFormat="1" ht="13.5">
      <c r="M162" s="37"/>
      <c r="O162" s="38"/>
      <c r="P162" s="39"/>
      <c r="AC162" s="37"/>
      <c r="AE162" s="3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3:41" s="7" customFormat="1" ht="13.5">
      <c r="M163" s="37"/>
      <c r="O163" s="38"/>
      <c r="P163" s="39"/>
      <c r="AC163" s="37"/>
      <c r="AE163" s="3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3:41" s="7" customFormat="1" ht="13.5">
      <c r="M164" s="37"/>
      <c r="O164" s="38"/>
      <c r="P164" s="39"/>
      <c r="AC164" s="37"/>
      <c r="AE164" s="3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3:41" s="7" customFormat="1" ht="13.5">
      <c r="M165" s="37"/>
      <c r="O165" s="38"/>
      <c r="P165" s="39"/>
      <c r="AC165" s="37"/>
      <c r="AE165" s="3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3:41" s="7" customFormat="1" ht="13.5">
      <c r="M166" s="37"/>
      <c r="O166" s="38"/>
      <c r="P166" s="39"/>
      <c r="AC166" s="37"/>
      <c r="AE166" s="3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3:41" s="7" customFormat="1" ht="13.5">
      <c r="M167" s="37"/>
      <c r="O167" s="38"/>
      <c r="P167" s="39"/>
      <c r="AC167" s="37"/>
      <c r="AE167" s="3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3:41" s="7" customFormat="1" ht="13.5">
      <c r="M168" s="37"/>
      <c r="O168" s="38"/>
      <c r="P168" s="39"/>
      <c r="AC168" s="37"/>
      <c r="AE168" s="3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3:41" s="7" customFormat="1" ht="13.5">
      <c r="M169" s="37"/>
      <c r="O169" s="38"/>
      <c r="P169" s="39"/>
      <c r="AC169" s="37"/>
      <c r="AE169" s="3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3:41" s="7" customFormat="1" ht="13.5">
      <c r="M170" s="37"/>
      <c r="O170" s="38"/>
      <c r="P170" s="39"/>
      <c r="AC170" s="37"/>
      <c r="AE170" s="3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3:41" s="7" customFormat="1" ht="13.5">
      <c r="M171" s="37"/>
      <c r="O171" s="38"/>
      <c r="P171" s="39"/>
      <c r="AC171" s="37"/>
      <c r="AE171" s="3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3:41" s="7" customFormat="1" ht="13.5">
      <c r="M172" s="37"/>
      <c r="O172" s="38"/>
      <c r="P172" s="39"/>
      <c r="AC172" s="37"/>
      <c r="AE172" s="3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3:41" s="7" customFormat="1" ht="13.5">
      <c r="M173" s="37"/>
      <c r="O173" s="38"/>
      <c r="P173" s="39"/>
      <c r="AC173" s="37"/>
      <c r="AE173" s="3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3:41" s="7" customFormat="1" ht="13.5">
      <c r="M174" s="37"/>
      <c r="O174" s="38"/>
      <c r="P174" s="39"/>
      <c r="AC174" s="37"/>
      <c r="AE174" s="3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3:41" s="7" customFormat="1" ht="13.5">
      <c r="M175" s="37"/>
      <c r="O175" s="38"/>
      <c r="P175" s="39"/>
      <c r="AC175" s="37"/>
      <c r="AE175" s="3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3:41" s="7" customFormat="1" ht="13.5">
      <c r="M176" s="37"/>
      <c r="O176" s="38"/>
      <c r="P176" s="39"/>
      <c r="AC176" s="37"/>
      <c r="AE176" s="3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3:41" s="7" customFormat="1" ht="13.5">
      <c r="M177" s="37"/>
      <c r="O177" s="38"/>
      <c r="P177" s="39"/>
      <c r="AC177" s="37"/>
      <c r="AE177" s="3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3:41" s="7" customFormat="1" ht="13.5">
      <c r="M178" s="37"/>
      <c r="O178" s="38"/>
      <c r="P178" s="39"/>
      <c r="AC178" s="37"/>
      <c r="AE178" s="3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3:41" s="7" customFormat="1" ht="13.5">
      <c r="M179" s="37"/>
      <c r="O179" s="38"/>
      <c r="P179" s="39"/>
      <c r="AC179" s="37"/>
      <c r="AE179" s="3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3:41" s="7" customFormat="1" ht="13.5">
      <c r="M180" s="37"/>
      <c r="O180" s="38"/>
      <c r="P180" s="39"/>
      <c r="AC180" s="37"/>
      <c r="AE180" s="3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3:41" s="7" customFormat="1" ht="13.5">
      <c r="M181" s="37"/>
      <c r="O181" s="38"/>
      <c r="P181" s="39"/>
      <c r="AC181" s="37"/>
      <c r="AE181" s="3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3:41" s="7" customFormat="1" ht="13.5">
      <c r="M182" s="37"/>
      <c r="O182" s="38"/>
      <c r="P182" s="39"/>
      <c r="AC182" s="37"/>
      <c r="AE182" s="3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3:41" s="7" customFormat="1" ht="13.5">
      <c r="M183" s="37"/>
      <c r="O183" s="38"/>
      <c r="P183" s="39"/>
      <c r="AC183" s="37"/>
      <c r="AE183" s="3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3:41" s="7" customFormat="1" ht="13.5">
      <c r="M184" s="37"/>
      <c r="O184" s="38"/>
      <c r="P184" s="39"/>
      <c r="AC184" s="37"/>
      <c r="AE184" s="3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3:41" s="7" customFormat="1" ht="13.5">
      <c r="M185" s="37"/>
      <c r="O185" s="38"/>
      <c r="P185" s="39"/>
      <c r="AC185" s="37"/>
      <c r="AE185" s="3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3:41" s="7" customFormat="1" ht="13.5">
      <c r="M186" s="37"/>
      <c r="O186" s="38"/>
      <c r="P186" s="39"/>
      <c r="AC186" s="37"/>
      <c r="AE186" s="3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3:41" s="7" customFormat="1" ht="13.5">
      <c r="M187" s="37"/>
      <c r="O187" s="38"/>
      <c r="P187" s="39"/>
      <c r="AC187" s="37"/>
      <c r="AE187" s="3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3:41" s="7" customFormat="1" ht="13.5">
      <c r="M188" s="37"/>
      <c r="O188" s="38"/>
      <c r="P188" s="39"/>
      <c r="AC188" s="37"/>
      <c r="AE188" s="3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3:41" s="7" customFormat="1" ht="13.5">
      <c r="M189" s="37"/>
      <c r="O189" s="38"/>
      <c r="P189" s="39"/>
      <c r="AC189" s="37"/>
      <c r="AE189" s="3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3:41" s="7" customFormat="1" ht="13.5">
      <c r="M190" s="37"/>
      <c r="O190" s="38"/>
      <c r="P190" s="39"/>
      <c r="AC190" s="37"/>
      <c r="AE190" s="3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3:41" s="7" customFormat="1" ht="13.5">
      <c r="M191" s="37"/>
      <c r="O191" s="38"/>
      <c r="P191" s="39"/>
      <c r="AC191" s="37"/>
      <c r="AE191" s="3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3:41" s="7" customFormat="1" ht="13.5">
      <c r="M192" s="37"/>
      <c r="O192" s="38"/>
      <c r="P192" s="39"/>
      <c r="AC192" s="37"/>
      <c r="AE192" s="3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3:41" s="7" customFormat="1" ht="13.5">
      <c r="M193" s="37"/>
      <c r="O193" s="38"/>
      <c r="P193" s="39"/>
      <c r="AC193" s="37"/>
      <c r="AE193" s="3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3:41" s="7" customFormat="1" ht="13.5">
      <c r="M194" s="37"/>
      <c r="O194" s="38"/>
      <c r="P194" s="39"/>
      <c r="AC194" s="37"/>
      <c r="AE194" s="3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3:41" s="7" customFormat="1" ht="13.5">
      <c r="M195" s="37"/>
      <c r="O195" s="38"/>
      <c r="P195" s="39"/>
      <c r="AC195" s="37"/>
      <c r="AE195" s="3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3:41" s="7" customFormat="1" ht="13.5">
      <c r="M196" s="37"/>
      <c r="O196" s="38"/>
      <c r="P196" s="39"/>
      <c r="AC196" s="37"/>
      <c r="AE196" s="3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3:41" s="7" customFormat="1" ht="13.5">
      <c r="M197" s="37"/>
      <c r="O197" s="38"/>
      <c r="P197" s="39"/>
      <c r="AC197" s="37"/>
      <c r="AE197" s="3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3:41" s="7" customFormat="1" ht="13.5">
      <c r="M198" s="37"/>
      <c r="O198" s="38"/>
      <c r="P198" s="39"/>
      <c r="AC198" s="37"/>
      <c r="AE198" s="3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3:41" s="7" customFormat="1" ht="13.5">
      <c r="M199" s="37"/>
      <c r="O199" s="38"/>
      <c r="P199" s="39"/>
      <c r="AC199" s="37"/>
      <c r="AE199" s="3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3:41" s="7" customFormat="1" ht="13.5">
      <c r="M200" s="37"/>
      <c r="O200" s="38"/>
      <c r="P200" s="39"/>
      <c r="AC200" s="37"/>
      <c r="AE200" s="3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3:41" s="7" customFormat="1" ht="13.5">
      <c r="M201" s="37"/>
      <c r="O201" s="38"/>
      <c r="P201" s="39"/>
      <c r="AC201" s="37"/>
      <c r="AE201" s="3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3:41" s="7" customFormat="1" ht="13.5">
      <c r="M202" s="37"/>
      <c r="O202" s="38"/>
      <c r="P202" s="39"/>
      <c r="AC202" s="37"/>
      <c r="AE202" s="3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3:41" s="7" customFormat="1" ht="13.5">
      <c r="M203" s="37"/>
      <c r="O203" s="38"/>
      <c r="P203" s="39"/>
      <c r="AC203" s="37"/>
      <c r="AE203" s="3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3:41" s="7" customFormat="1" ht="13.5">
      <c r="M204" s="37"/>
      <c r="O204" s="38"/>
      <c r="P204" s="39"/>
      <c r="AC204" s="37"/>
      <c r="AE204" s="3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3:41" s="7" customFormat="1" ht="13.5">
      <c r="M205" s="37"/>
      <c r="O205" s="38"/>
      <c r="P205" s="39"/>
      <c r="AC205" s="37"/>
      <c r="AE205" s="3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3:41" s="7" customFormat="1" ht="13.5">
      <c r="M206" s="37"/>
      <c r="O206" s="38"/>
      <c r="P206" s="39"/>
      <c r="AC206" s="37"/>
      <c r="AE206" s="3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3:41" s="7" customFormat="1" ht="13.5">
      <c r="M207" s="37"/>
      <c r="O207" s="38"/>
      <c r="P207" s="39"/>
      <c r="AC207" s="37"/>
      <c r="AE207" s="3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3:41" s="7" customFormat="1" ht="13.5">
      <c r="M208" s="37"/>
      <c r="O208" s="38"/>
      <c r="P208" s="39"/>
      <c r="AC208" s="37"/>
      <c r="AE208" s="3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3:41" s="7" customFormat="1" ht="13.5">
      <c r="M209" s="37"/>
      <c r="O209" s="38"/>
      <c r="P209" s="39"/>
      <c r="AC209" s="37"/>
      <c r="AE209" s="3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3:41" s="7" customFormat="1" ht="13.5">
      <c r="M210" s="37"/>
      <c r="O210" s="38"/>
      <c r="P210" s="39"/>
      <c r="AC210" s="37"/>
      <c r="AE210" s="3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3:41" s="7" customFormat="1" ht="13.5">
      <c r="M211" s="37"/>
      <c r="O211" s="38"/>
      <c r="P211" s="39"/>
      <c r="AC211" s="37"/>
      <c r="AE211" s="3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3:41" s="7" customFormat="1" ht="13.5">
      <c r="M212" s="37"/>
      <c r="O212" s="38"/>
      <c r="P212" s="39"/>
      <c r="AC212" s="37"/>
      <c r="AE212" s="3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3:41" s="7" customFormat="1" ht="13.5">
      <c r="M213" s="37"/>
      <c r="O213" s="38"/>
      <c r="P213" s="39"/>
      <c r="AC213" s="37"/>
      <c r="AE213" s="3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3:41" s="7" customFormat="1" ht="13.5">
      <c r="M214" s="37"/>
      <c r="O214" s="38"/>
      <c r="P214" s="39"/>
      <c r="AC214" s="37"/>
      <c r="AE214" s="3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3:41" s="7" customFormat="1" ht="13.5">
      <c r="M215" s="37"/>
      <c r="O215" s="38"/>
      <c r="P215" s="39"/>
      <c r="AC215" s="37"/>
      <c r="AE215" s="3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3:41" s="7" customFormat="1" ht="13.5">
      <c r="M216" s="37"/>
      <c r="O216" s="38"/>
      <c r="P216" s="39"/>
      <c r="AC216" s="37"/>
      <c r="AE216" s="3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3:41" s="7" customFormat="1" ht="13.5">
      <c r="M217" s="37"/>
      <c r="O217" s="38"/>
      <c r="P217" s="39"/>
      <c r="AC217" s="37"/>
      <c r="AE217" s="3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3:41" s="7" customFormat="1" ht="13.5">
      <c r="M218" s="37"/>
      <c r="O218" s="38"/>
      <c r="P218" s="39"/>
      <c r="AC218" s="37"/>
      <c r="AE218" s="3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3:41" s="7" customFormat="1" ht="13.5">
      <c r="M219" s="37"/>
      <c r="O219" s="38"/>
      <c r="P219" s="39"/>
      <c r="AC219" s="37"/>
      <c r="AE219" s="3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3:41" s="7" customFormat="1" ht="13.5">
      <c r="M220" s="37"/>
      <c r="O220" s="38"/>
      <c r="P220" s="39"/>
      <c r="AC220" s="37"/>
      <c r="AE220" s="3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3:41" s="7" customFormat="1" ht="13.5">
      <c r="M221" s="37"/>
      <c r="O221" s="38"/>
      <c r="P221" s="39"/>
      <c r="AC221" s="37"/>
      <c r="AE221" s="3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3:41" s="7" customFormat="1" ht="13.5">
      <c r="M222" s="37"/>
      <c r="O222" s="38"/>
      <c r="P222" s="39"/>
      <c r="AC222" s="37"/>
      <c r="AE222" s="3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3:41" s="7" customFormat="1" ht="13.5">
      <c r="M223" s="37"/>
      <c r="O223" s="38"/>
      <c r="P223" s="39"/>
      <c r="AC223" s="37"/>
      <c r="AE223" s="3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3:41" s="7" customFormat="1" ht="13.5">
      <c r="M224" s="37"/>
      <c r="O224" s="38"/>
      <c r="P224" s="39"/>
      <c r="AC224" s="37"/>
      <c r="AE224" s="3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3:41" s="7" customFormat="1" ht="13.5">
      <c r="M225" s="37"/>
      <c r="O225" s="38"/>
      <c r="P225" s="39"/>
      <c r="AC225" s="37"/>
      <c r="AE225" s="3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3:41" s="7" customFormat="1" ht="13.5">
      <c r="M226" s="37"/>
      <c r="O226" s="38"/>
      <c r="P226" s="39"/>
      <c r="AC226" s="37"/>
      <c r="AE226" s="3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3:41" s="7" customFormat="1" ht="13.5">
      <c r="M227" s="37"/>
      <c r="O227" s="38"/>
      <c r="P227" s="39"/>
      <c r="AC227" s="37"/>
      <c r="AE227" s="3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3:41" s="7" customFormat="1" ht="13.5">
      <c r="M228" s="37"/>
      <c r="O228" s="38"/>
      <c r="P228" s="39"/>
      <c r="AC228" s="37"/>
      <c r="AE228" s="3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3:41" s="7" customFormat="1" ht="13.5">
      <c r="M229" s="37"/>
      <c r="O229" s="38"/>
      <c r="P229" s="39"/>
      <c r="AC229" s="37"/>
      <c r="AE229" s="3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3:41" s="7" customFormat="1" ht="13.5">
      <c r="M230" s="37"/>
      <c r="O230" s="38"/>
      <c r="P230" s="39"/>
      <c r="AC230" s="37"/>
      <c r="AE230" s="3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3:41" s="7" customFormat="1" ht="13.5">
      <c r="M231" s="37"/>
      <c r="O231" s="38"/>
      <c r="P231" s="39"/>
      <c r="AC231" s="37"/>
      <c r="AE231" s="3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3:41" s="7" customFormat="1" ht="13.5">
      <c r="M232" s="37"/>
      <c r="O232" s="38"/>
      <c r="P232" s="39"/>
      <c r="AC232" s="37"/>
      <c r="AE232" s="3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3:41" s="7" customFormat="1" ht="13.5">
      <c r="M233" s="37"/>
      <c r="O233" s="38"/>
      <c r="P233" s="39"/>
      <c r="AC233" s="37"/>
      <c r="AE233" s="3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3:41" s="7" customFormat="1" ht="13.5">
      <c r="M234" s="37"/>
      <c r="O234" s="38"/>
      <c r="P234" s="39"/>
      <c r="AC234" s="37"/>
      <c r="AE234" s="3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3:41" s="7" customFormat="1" ht="13.5">
      <c r="M235" s="37"/>
      <c r="O235" s="38"/>
      <c r="P235" s="39"/>
      <c r="AC235" s="37"/>
      <c r="AE235" s="3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3:41" s="7" customFormat="1" ht="13.5">
      <c r="M236" s="37"/>
      <c r="O236" s="38"/>
      <c r="P236" s="39"/>
      <c r="AC236" s="37"/>
      <c r="AE236" s="3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3:41" s="7" customFormat="1" ht="13.5">
      <c r="M237" s="37"/>
      <c r="O237" s="38"/>
      <c r="P237" s="39"/>
      <c r="AC237" s="37"/>
      <c r="AE237" s="3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3:41" s="7" customFormat="1" ht="13.5">
      <c r="M238" s="37"/>
      <c r="O238" s="38"/>
      <c r="P238" s="39"/>
      <c r="AC238" s="37"/>
      <c r="AE238" s="3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3:41" s="7" customFormat="1" ht="13.5">
      <c r="M239" s="37"/>
      <c r="O239" s="38"/>
      <c r="P239" s="39"/>
      <c r="AC239" s="37"/>
      <c r="AE239" s="3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3:41" s="7" customFormat="1" ht="13.5">
      <c r="M240" s="37"/>
      <c r="O240" s="38"/>
      <c r="P240" s="39"/>
      <c r="AC240" s="37"/>
      <c r="AE240" s="3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3:41" s="7" customFormat="1" ht="13.5">
      <c r="M241" s="37"/>
      <c r="O241" s="38"/>
      <c r="P241" s="39"/>
      <c r="AC241" s="37"/>
      <c r="AE241" s="3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3:41" s="7" customFormat="1" ht="13.5">
      <c r="M242" s="37"/>
      <c r="O242" s="38"/>
      <c r="P242" s="39"/>
      <c r="AC242" s="37"/>
      <c r="AE242" s="3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3:41" s="7" customFormat="1" ht="13.5">
      <c r="M243" s="37"/>
      <c r="O243" s="38"/>
      <c r="P243" s="39"/>
      <c r="AC243" s="37"/>
      <c r="AE243" s="3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3:41" s="7" customFormat="1" ht="13.5">
      <c r="M244" s="37"/>
      <c r="O244" s="38"/>
      <c r="P244" s="39"/>
      <c r="AC244" s="37"/>
      <c r="AE244" s="3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3:41" s="7" customFormat="1" ht="13.5">
      <c r="M245" s="37"/>
      <c r="O245" s="38"/>
      <c r="P245" s="39"/>
      <c r="AC245" s="37"/>
      <c r="AE245" s="3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3:41" s="7" customFormat="1" ht="13.5">
      <c r="M246" s="37"/>
      <c r="O246" s="38"/>
      <c r="P246" s="39"/>
      <c r="AC246" s="37"/>
      <c r="AE246" s="3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3:41" s="7" customFormat="1" ht="13.5">
      <c r="M247" s="37"/>
      <c r="O247" s="38"/>
      <c r="P247" s="39"/>
      <c r="AC247" s="37"/>
      <c r="AE247" s="3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3:41" s="7" customFormat="1" ht="13.5">
      <c r="M248" s="37"/>
      <c r="O248" s="38"/>
      <c r="P248" s="39"/>
      <c r="AC248" s="37"/>
      <c r="AE248" s="3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3:41" s="7" customFormat="1" ht="13.5">
      <c r="M249" s="37"/>
      <c r="O249" s="38"/>
      <c r="P249" s="39"/>
      <c r="AC249" s="37"/>
      <c r="AE249" s="3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3:41" s="7" customFormat="1" ht="13.5">
      <c r="M250" s="37"/>
      <c r="O250" s="38"/>
      <c r="P250" s="39"/>
      <c r="AC250" s="37"/>
      <c r="AE250" s="3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3:41" s="7" customFormat="1" ht="13.5">
      <c r="M251" s="37"/>
      <c r="O251" s="38"/>
      <c r="P251" s="39"/>
      <c r="AC251" s="37"/>
      <c r="AE251" s="3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3:41" s="7" customFormat="1" ht="13.5">
      <c r="M252" s="37"/>
      <c r="O252" s="38"/>
      <c r="P252" s="39"/>
      <c r="AC252" s="37"/>
      <c r="AE252" s="3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3:41" s="7" customFormat="1" ht="13.5">
      <c r="M253" s="37"/>
      <c r="O253" s="38"/>
      <c r="P253" s="39"/>
      <c r="AC253" s="37"/>
      <c r="AE253" s="3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3:41" s="7" customFormat="1" ht="13.5">
      <c r="M254" s="37"/>
      <c r="O254" s="38"/>
      <c r="P254" s="39"/>
      <c r="AC254" s="37"/>
      <c r="AE254" s="3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3:41" s="7" customFormat="1" ht="13.5">
      <c r="M255" s="37"/>
      <c r="O255" s="38"/>
      <c r="P255" s="39"/>
      <c r="AC255" s="37"/>
      <c r="AE255" s="3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3:41" s="7" customFormat="1" ht="13.5">
      <c r="M256" s="37"/>
      <c r="O256" s="38"/>
      <c r="P256" s="39"/>
      <c r="AC256" s="37"/>
      <c r="AE256" s="3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3:41" s="7" customFormat="1" ht="13.5">
      <c r="M257" s="37"/>
      <c r="O257" s="38"/>
      <c r="P257" s="39"/>
      <c r="AC257" s="37"/>
      <c r="AE257" s="3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3:41" s="7" customFormat="1" ht="13.5">
      <c r="M258" s="37"/>
      <c r="O258" s="38"/>
      <c r="P258" s="39"/>
      <c r="AC258" s="37"/>
      <c r="AE258" s="3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3:41" s="7" customFormat="1" ht="13.5">
      <c r="M259" s="37"/>
      <c r="O259" s="38"/>
      <c r="P259" s="39"/>
      <c r="AC259" s="37"/>
      <c r="AE259" s="3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3:41" s="7" customFormat="1" ht="13.5">
      <c r="M260" s="37"/>
      <c r="O260" s="38"/>
      <c r="P260" s="39"/>
      <c r="AC260" s="37"/>
      <c r="AE260" s="3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3:41" s="7" customFormat="1" ht="13.5">
      <c r="M261" s="37"/>
      <c r="O261" s="38"/>
      <c r="P261" s="39"/>
      <c r="AC261" s="37"/>
      <c r="AE261" s="3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3:41" s="7" customFormat="1" ht="13.5">
      <c r="M262" s="37"/>
      <c r="O262" s="38"/>
      <c r="P262" s="39"/>
      <c r="AC262" s="37"/>
      <c r="AE262" s="3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3:41" s="7" customFormat="1" ht="13.5">
      <c r="M263" s="37"/>
      <c r="O263" s="38"/>
      <c r="P263" s="39"/>
      <c r="AC263" s="37"/>
      <c r="AE263" s="3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13:41" s="7" customFormat="1" ht="13.5">
      <c r="M264" s="37"/>
      <c r="O264" s="38"/>
      <c r="P264" s="39"/>
      <c r="AC264" s="37"/>
      <c r="AE264" s="3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13:41" s="7" customFormat="1" ht="13.5">
      <c r="M265" s="37"/>
      <c r="O265" s="38"/>
      <c r="P265" s="39"/>
      <c r="AC265" s="37"/>
      <c r="AE265" s="3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13:41" s="7" customFormat="1" ht="13.5">
      <c r="M266" s="37"/>
      <c r="O266" s="38"/>
      <c r="P266" s="39"/>
      <c r="AC266" s="37"/>
      <c r="AE266" s="3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13:41" s="7" customFormat="1" ht="13.5">
      <c r="M267" s="37"/>
      <c r="O267" s="38"/>
      <c r="P267" s="39"/>
      <c r="AC267" s="37"/>
      <c r="AE267" s="3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13:41" s="7" customFormat="1" ht="13.5">
      <c r="M268" s="37"/>
      <c r="O268" s="38"/>
      <c r="P268" s="39"/>
      <c r="AC268" s="37"/>
      <c r="AE268" s="3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13:41" s="7" customFormat="1" ht="13.5">
      <c r="M269" s="37"/>
      <c r="O269" s="38"/>
      <c r="P269" s="39"/>
      <c r="AC269" s="37"/>
      <c r="AE269" s="3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13:41" s="7" customFormat="1" ht="13.5">
      <c r="M270" s="37"/>
      <c r="O270" s="38"/>
      <c r="P270" s="39"/>
      <c r="AC270" s="37"/>
      <c r="AE270" s="3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13:41" s="7" customFormat="1" ht="13.5">
      <c r="M271" s="37"/>
      <c r="O271" s="38"/>
      <c r="P271" s="39"/>
      <c r="AC271" s="37"/>
      <c r="AE271" s="3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13:41" s="7" customFormat="1" ht="13.5">
      <c r="M272" s="37"/>
      <c r="O272" s="38"/>
      <c r="P272" s="39"/>
      <c r="AC272" s="37"/>
      <c r="AE272" s="3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13:41" s="7" customFormat="1" ht="13.5">
      <c r="M273" s="37"/>
      <c r="O273" s="38"/>
      <c r="P273" s="39"/>
      <c r="AC273" s="37"/>
      <c r="AE273" s="3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13:41" s="7" customFormat="1" ht="13.5">
      <c r="M274" s="37"/>
      <c r="O274" s="38"/>
      <c r="P274" s="39"/>
      <c r="AC274" s="37"/>
      <c r="AE274" s="38"/>
      <c r="AG274" s="8"/>
      <c r="AH274" s="8"/>
      <c r="AI274" s="8"/>
      <c r="AJ274" s="8"/>
      <c r="AK274" s="8"/>
      <c r="AL274" s="8"/>
      <c r="AM274" s="8"/>
      <c r="AN274" s="8"/>
      <c r="AO274" s="8"/>
    </row>
    <row r="275" spans="13:41" s="7" customFormat="1" ht="13.5">
      <c r="M275" s="37"/>
      <c r="O275" s="38"/>
      <c r="P275" s="39"/>
      <c r="AC275" s="37"/>
      <c r="AE275" s="3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13:41" s="7" customFormat="1" ht="13.5">
      <c r="M276" s="37"/>
      <c r="O276" s="38"/>
      <c r="P276" s="39"/>
      <c r="AC276" s="37"/>
      <c r="AE276" s="3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13:41" s="7" customFormat="1" ht="13.5">
      <c r="M277" s="37"/>
      <c r="O277" s="38"/>
      <c r="P277" s="39"/>
      <c r="AC277" s="37"/>
      <c r="AE277" s="3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13:41" s="7" customFormat="1" ht="13.5">
      <c r="M278" s="37"/>
      <c r="O278" s="38"/>
      <c r="P278" s="39"/>
      <c r="AC278" s="37"/>
      <c r="AE278" s="3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13:41" s="7" customFormat="1" ht="13.5">
      <c r="M279" s="37"/>
      <c r="O279" s="38"/>
      <c r="P279" s="39"/>
      <c r="AC279" s="37"/>
      <c r="AE279" s="3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13:41" s="7" customFormat="1" ht="13.5">
      <c r="M280" s="37"/>
      <c r="O280" s="38"/>
      <c r="P280" s="39"/>
      <c r="AC280" s="37"/>
      <c r="AE280" s="38"/>
      <c r="AG280" s="8"/>
      <c r="AH280" s="8"/>
      <c r="AI280" s="8"/>
      <c r="AJ280" s="8"/>
      <c r="AK280" s="8"/>
      <c r="AL280" s="8"/>
      <c r="AM280" s="8"/>
      <c r="AN280" s="8"/>
      <c r="AO280" s="8"/>
    </row>
    <row r="281" spans="13:41" s="7" customFormat="1" ht="13.5">
      <c r="M281" s="37"/>
      <c r="O281" s="38"/>
      <c r="P281" s="39"/>
      <c r="AC281" s="37"/>
      <c r="AE281" s="3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13:41" s="7" customFormat="1" ht="13.5">
      <c r="M282" s="37"/>
      <c r="O282" s="38"/>
      <c r="P282" s="39"/>
      <c r="AC282" s="37"/>
      <c r="AE282" s="3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13:41" s="7" customFormat="1" ht="13.5">
      <c r="M283" s="37"/>
      <c r="O283" s="38"/>
      <c r="P283" s="39"/>
      <c r="AC283" s="37"/>
      <c r="AE283" s="3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13:41" s="7" customFormat="1" ht="13.5">
      <c r="M284" s="37"/>
      <c r="O284" s="38"/>
      <c r="P284" s="39"/>
      <c r="AC284" s="37"/>
      <c r="AE284" s="38"/>
      <c r="AG284" s="8"/>
      <c r="AH284" s="8"/>
      <c r="AI284" s="8"/>
      <c r="AJ284" s="8"/>
      <c r="AK284" s="8"/>
      <c r="AL284" s="8"/>
      <c r="AM284" s="8"/>
      <c r="AN284" s="8"/>
      <c r="AO284" s="8"/>
    </row>
    <row r="285" spans="13:41" s="7" customFormat="1" ht="13.5">
      <c r="M285" s="37"/>
      <c r="O285" s="38"/>
      <c r="P285" s="39"/>
      <c r="AC285" s="37"/>
      <c r="AE285" s="38"/>
      <c r="AG285" s="8"/>
      <c r="AH285" s="8"/>
      <c r="AI285" s="8"/>
      <c r="AJ285" s="8"/>
      <c r="AK285" s="8"/>
      <c r="AL285" s="8"/>
      <c r="AM285" s="8"/>
      <c r="AN285" s="8"/>
      <c r="AO285" s="8"/>
    </row>
    <row r="286" spans="13:41" s="7" customFormat="1" ht="13.5">
      <c r="M286" s="37"/>
      <c r="O286" s="38"/>
      <c r="P286" s="39"/>
      <c r="AC286" s="37"/>
      <c r="AE286" s="38"/>
      <c r="AG286" s="8"/>
      <c r="AH286" s="8"/>
      <c r="AI286" s="8"/>
      <c r="AJ286" s="8"/>
      <c r="AK286" s="8"/>
      <c r="AL286" s="8"/>
      <c r="AM286" s="8"/>
      <c r="AN286" s="8"/>
      <c r="AO286" s="8"/>
    </row>
    <row r="287" spans="13:41" s="7" customFormat="1" ht="13.5">
      <c r="M287" s="37"/>
      <c r="O287" s="38"/>
      <c r="P287" s="39"/>
      <c r="AC287" s="37"/>
      <c r="AE287" s="38"/>
      <c r="AG287" s="8"/>
      <c r="AH287" s="8"/>
      <c r="AI287" s="8"/>
      <c r="AJ287" s="8"/>
      <c r="AK287" s="8"/>
      <c r="AL287" s="8"/>
      <c r="AM287" s="8"/>
      <c r="AN287" s="8"/>
      <c r="AO287" s="8"/>
    </row>
    <row r="288" spans="13:41" s="7" customFormat="1" ht="13.5">
      <c r="M288" s="37"/>
      <c r="O288" s="38"/>
      <c r="P288" s="39"/>
      <c r="AC288" s="37"/>
      <c r="AE288" s="38"/>
      <c r="AG288" s="8"/>
      <c r="AH288" s="8"/>
      <c r="AI288" s="8"/>
      <c r="AJ288" s="8"/>
      <c r="AK288" s="8"/>
      <c r="AL288" s="8"/>
      <c r="AM288" s="8"/>
      <c r="AN288" s="8"/>
      <c r="AO288" s="8"/>
    </row>
    <row r="289" spans="13:41" s="7" customFormat="1" ht="13.5">
      <c r="M289" s="37"/>
      <c r="O289" s="38"/>
      <c r="P289" s="39"/>
      <c r="AC289" s="37"/>
      <c r="AE289" s="38"/>
      <c r="AG289" s="8"/>
      <c r="AH289" s="8"/>
      <c r="AI289" s="8"/>
      <c r="AJ289" s="8"/>
      <c r="AK289" s="8"/>
      <c r="AL289" s="8"/>
      <c r="AM289" s="8"/>
      <c r="AN289" s="8"/>
      <c r="AO289" s="8"/>
    </row>
    <row r="290" spans="13:41" s="7" customFormat="1" ht="13.5">
      <c r="M290" s="37"/>
      <c r="O290" s="38"/>
      <c r="P290" s="39"/>
      <c r="AC290" s="37"/>
      <c r="AE290" s="38"/>
      <c r="AG290" s="8"/>
      <c r="AH290" s="8"/>
      <c r="AI290" s="8"/>
      <c r="AJ290" s="8"/>
      <c r="AK290" s="8"/>
      <c r="AL290" s="8"/>
      <c r="AM290" s="8"/>
      <c r="AN290" s="8"/>
      <c r="AO290" s="8"/>
    </row>
    <row r="291" spans="13:41" s="7" customFormat="1" ht="13.5">
      <c r="M291" s="37"/>
      <c r="O291" s="38"/>
      <c r="P291" s="39"/>
      <c r="AC291" s="37"/>
      <c r="AE291" s="38"/>
      <c r="AG291" s="8"/>
      <c r="AH291" s="8"/>
      <c r="AI291" s="8"/>
      <c r="AJ291" s="8"/>
      <c r="AK291" s="8"/>
      <c r="AL291" s="8"/>
      <c r="AM291" s="8"/>
      <c r="AN291" s="8"/>
      <c r="AO291" s="8"/>
    </row>
    <row r="292" spans="13:41" s="7" customFormat="1" ht="13.5">
      <c r="M292" s="37"/>
      <c r="O292" s="38"/>
      <c r="P292" s="39"/>
      <c r="AC292" s="37"/>
      <c r="AE292" s="38"/>
      <c r="AG292" s="8"/>
      <c r="AH292" s="8"/>
      <c r="AI292" s="8"/>
      <c r="AJ292" s="8"/>
      <c r="AK292" s="8"/>
      <c r="AL292" s="8"/>
      <c r="AM292" s="8"/>
      <c r="AN292" s="8"/>
      <c r="AO292" s="8"/>
    </row>
    <row r="293" spans="13:41" s="7" customFormat="1" ht="13.5">
      <c r="M293" s="37"/>
      <c r="O293" s="38"/>
      <c r="P293" s="39"/>
      <c r="AC293" s="37"/>
      <c r="AE293" s="38"/>
      <c r="AG293" s="8"/>
      <c r="AH293" s="8"/>
      <c r="AI293" s="8"/>
      <c r="AJ293" s="8"/>
      <c r="AK293" s="8"/>
      <c r="AL293" s="8"/>
      <c r="AM293" s="8"/>
      <c r="AN293" s="8"/>
      <c r="AO293" s="8"/>
    </row>
    <row r="294" spans="13:41" s="7" customFormat="1" ht="13.5">
      <c r="M294" s="37"/>
      <c r="O294" s="38"/>
      <c r="P294" s="39"/>
      <c r="AC294" s="37"/>
      <c r="AE294" s="38"/>
      <c r="AG294" s="8"/>
      <c r="AH294" s="8"/>
      <c r="AI294" s="8"/>
      <c r="AJ294" s="8"/>
      <c r="AK294" s="8"/>
      <c r="AL294" s="8"/>
      <c r="AM294" s="8"/>
      <c r="AN294" s="8"/>
      <c r="AO294" s="8"/>
    </row>
    <row r="295" spans="13:41" s="7" customFormat="1" ht="13.5">
      <c r="M295" s="37"/>
      <c r="O295" s="38"/>
      <c r="P295" s="39"/>
      <c r="AC295" s="37"/>
      <c r="AE295" s="38"/>
      <c r="AG295" s="8"/>
      <c r="AH295" s="8"/>
      <c r="AI295" s="8"/>
      <c r="AJ295" s="8"/>
      <c r="AK295" s="8"/>
      <c r="AL295" s="8"/>
      <c r="AM295" s="8"/>
      <c r="AN295" s="8"/>
      <c r="AO295" s="8"/>
    </row>
    <row r="296" spans="13:41" s="7" customFormat="1" ht="13.5">
      <c r="M296" s="37"/>
      <c r="O296" s="38"/>
      <c r="P296" s="39"/>
      <c r="AC296" s="37"/>
      <c r="AE296" s="38"/>
      <c r="AG296" s="8"/>
      <c r="AH296" s="8"/>
      <c r="AI296" s="8"/>
      <c r="AJ296" s="8"/>
      <c r="AK296" s="8"/>
      <c r="AL296" s="8"/>
      <c r="AM296" s="8"/>
      <c r="AN296" s="8"/>
      <c r="AO296" s="8"/>
    </row>
    <row r="297" spans="13:41" s="7" customFormat="1" ht="13.5">
      <c r="M297" s="37"/>
      <c r="O297" s="38"/>
      <c r="P297" s="39"/>
      <c r="AC297" s="37"/>
      <c r="AE297" s="38"/>
      <c r="AG297" s="8"/>
      <c r="AH297" s="8"/>
      <c r="AI297" s="8"/>
      <c r="AJ297" s="8"/>
      <c r="AK297" s="8"/>
      <c r="AL297" s="8"/>
      <c r="AM297" s="8"/>
      <c r="AN297" s="8"/>
      <c r="AO297" s="8"/>
    </row>
    <row r="298" spans="13:41" s="7" customFormat="1" ht="13.5">
      <c r="M298" s="37"/>
      <c r="O298" s="38"/>
      <c r="P298" s="39"/>
      <c r="AC298" s="37"/>
      <c r="AE298" s="38"/>
      <c r="AG298" s="8"/>
      <c r="AH298" s="8"/>
      <c r="AI298" s="8"/>
      <c r="AJ298" s="8"/>
      <c r="AK298" s="8"/>
      <c r="AL298" s="8"/>
      <c r="AM298" s="8"/>
      <c r="AN298" s="8"/>
      <c r="AO298" s="8"/>
    </row>
    <row r="299" spans="13:41" s="7" customFormat="1" ht="13.5">
      <c r="M299" s="37"/>
      <c r="O299" s="38"/>
      <c r="P299" s="39"/>
      <c r="AC299" s="37"/>
      <c r="AE299" s="38"/>
      <c r="AG299" s="8"/>
      <c r="AH299" s="8"/>
      <c r="AI299" s="8"/>
      <c r="AJ299" s="8"/>
      <c r="AK299" s="8"/>
      <c r="AL299" s="8"/>
      <c r="AM299" s="8"/>
      <c r="AN299" s="8"/>
      <c r="AO299" s="8"/>
    </row>
    <row r="300" spans="13:41" s="7" customFormat="1" ht="13.5">
      <c r="M300" s="37"/>
      <c r="O300" s="38"/>
      <c r="P300" s="39"/>
      <c r="AC300" s="37"/>
      <c r="AE300" s="38"/>
      <c r="AG300" s="8"/>
      <c r="AH300" s="8"/>
      <c r="AI300" s="8"/>
      <c r="AJ300" s="8"/>
      <c r="AK300" s="8"/>
      <c r="AL300" s="8"/>
      <c r="AM300" s="8"/>
      <c r="AN300" s="8"/>
      <c r="AO300" s="8"/>
    </row>
    <row r="301" spans="13:41" s="7" customFormat="1" ht="13.5">
      <c r="M301" s="37"/>
      <c r="O301" s="38"/>
      <c r="P301" s="39"/>
      <c r="AC301" s="37"/>
      <c r="AE301" s="38"/>
      <c r="AG301" s="8"/>
      <c r="AH301" s="8"/>
      <c r="AI301" s="8"/>
      <c r="AJ301" s="8"/>
      <c r="AK301" s="8"/>
      <c r="AL301" s="8"/>
      <c r="AM301" s="8"/>
      <c r="AN301" s="8"/>
      <c r="AO301" s="8"/>
    </row>
    <row r="302" spans="13:41" s="7" customFormat="1" ht="13.5">
      <c r="M302" s="37"/>
      <c r="O302" s="38"/>
      <c r="P302" s="39"/>
      <c r="AC302" s="37"/>
      <c r="AE302" s="38"/>
      <c r="AG302" s="8"/>
      <c r="AH302" s="8"/>
      <c r="AI302" s="8"/>
      <c r="AJ302" s="8"/>
      <c r="AK302" s="8"/>
      <c r="AL302" s="8"/>
      <c r="AM302" s="8"/>
      <c r="AN302" s="8"/>
      <c r="AO302" s="8"/>
    </row>
    <row r="303" spans="13:41" s="7" customFormat="1" ht="13.5">
      <c r="M303" s="37"/>
      <c r="O303" s="38"/>
      <c r="P303" s="39"/>
      <c r="AC303" s="37"/>
      <c r="AE303" s="38"/>
      <c r="AG303" s="8"/>
      <c r="AH303" s="8"/>
      <c r="AI303" s="8"/>
      <c r="AJ303" s="8"/>
      <c r="AK303" s="8"/>
      <c r="AL303" s="8"/>
      <c r="AM303" s="8"/>
      <c r="AN303" s="8"/>
      <c r="AO303" s="8"/>
    </row>
    <row r="304" spans="13:41" s="7" customFormat="1" ht="13.5">
      <c r="M304" s="37"/>
      <c r="O304" s="38"/>
      <c r="P304" s="39"/>
      <c r="AC304" s="37"/>
      <c r="AE304" s="38"/>
      <c r="AG304" s="8"/>
      <c r="AH304" s="8"/>
      <c r="AI304" s="8"/>
      <c r="AJ304" s="8"/>
      <c r="AK304" s="8"/>
      <c r="AL304" s="8"/>
      <c r="AM304" s="8"/>
      <c r="AN304" s="8"/>
      <c r="AO304" s="8"/>
    </row>
    <row r="305" spans="13:41" s="7" customFormat="1" ht="13.5">
      <c r="M305" s="37"/>
      <c r="O305" s="38"/>
      <c r="P305" s="39"/>
      <c r="AC305" s="37"/>
      <c r="AE305" s="38"/>
      <c r="AG305" s="8"/>
      <c r="AH305" s="8"/>
      <c r="AI305" s="8"/>
      <c r="AJ305" s="8"/>
      <c r="AK305" s="8"/>
      <c r="AL305" s="8"/>
      <c r="AM305" s="8"/>
      <c r="AN305" s="8"/>
      <c r="AO305" s="8"/>
    </row>
    <row r="306" spans="13:41" s="7" customFormat="1" ht="13.5">
      <c r="M306" s="37"/>
      <c r="O306" s="38"/>
      <c r="P306" s="39"/>
      <c r="AC306" s="37"/>
      <c r="AE306" s="38"/>
      <c r="AG306" s="8"/>
      <c r="AH306" s="8"/>
      <c r="AI306" s="8"/>
      <c r="AJ306" s="8"/>
      <c r="AK306" s="8"/>
      <c r="AL306" s="8"/>
      <c r="AM306" s="8"/>
      <c r="AN306" s="8"/>
      <c r="AO306" s="8"/>
    </row>
    <row r="307" spans="13:41" s="7" customFormat="1" ht="13.5">
      <c r="M307" s="37"/>
      <c r="O307" s="38"/>
      <c r="P307" s="39"/>
      <c r="AC307" s="37"/>
      <c r="AE307" s="38"/>
      <c r="AG307" s="8"/>
      <c r="AH307" s="8"/>
      <c r="AI307" s="8"/>
      <c r="AJ307" s="8"/>
      <c r="AK307" s="8"/>
      <c r="AL307" s="8"/>
      <c r="AM307" s="8"/>
      <c r="AN307" s="8"/>
      <c r="AO307" s="8"/>
    </row>
    <row r="308" spans="13:41" s="7" customFormat="1" ht="13.5">
      <c r="M308" s="37"/>
      <c r="O308" s="38"/>
      <c r="P308" s="39"/>
      <c r="AC308" s="37"/>
      <c r="AE308" s="38"/>
      <c r="AG308" s="8"/>
      <c r="AH308" s="8"/>
      <c r="AI308" s="8"/>
      <c r="AJ308" s="8"/>
      <c r="AK308" s="8"/>
      <c r="AL308" s="8"/>
      <c r="AM308" s="8"/>
      <c r="AN308" s="8"/>
      <c r="AO308" s="8"/>
    </row>
    <row r="309" spans="13:41" s="7" customFormat="1" ht="13.5">
      <c r="M309" s="37"/>
      <c r="O309" s="38"/>
      <c r="P309" s="39"/>
      <c r="AC309" s="37"/>
      <c r="AE309" s="38"/>
      <c r="AG309" s="8"/>
      <c r="AH309" s="8"/>
      <c r="AI309" s="8"/>
      <c r="AJ309" s="8"/>
      <c r="AK309" s="8"/>
      <c r="AL309" s="8"/>
      <c r="AM309" s="8"/>
      <c r="AN309" s="8"/>
      <c r="AO309" s="8"/>
    </row>
    <row r="310" spans="13:41" s="7" customFormat="1" ht="13.5">
      <c r="M310" s="37"/>
      <c r="O310" s="38"/>
      <c r="P310" s="39"/>
      <c r="AC310" s="37"/>
      <c r="AE310" s="38"/>
      <c r="AG310" s="8"/>
      <c r="AH310" s="8"/>
      <c r="AI310" s="8"/>
      <c r="AJ310" s="8"/>
      <c r="AK310" s="8"/>
      <c r="AL310" s="8"/>
      <c r="AM310" s="8"/>
      <c r="AN310" s="8"/>
      <c r="AO310" s="8"/>
    </row>
    <row r="311" spans="13:41" s="7" customFormat="1" ht="13.5">
      <c r="M311" s="37"/>
      <c r="O311" s="38"/>
      <c r="P311" s="39"/>
      <c r="AC311" s="37"/>
      <c r="AE311" s="38"/>
      <c r="AG311" s="8"/>
      <c r="AH311" s="8"/>
      <c r="AI311" s="8"/>
      <c r="AJ311" s="8"/>
      <c r="AK311" s="8"/>
      <c r="AL311" s="8"/>
      <c r="AM311" s="8"/>
      <c r="AN311" s="8"/>
      <c r="AO311" s="8"/>
    </row>
    <row r="312" spans="13:41" s="7" customFormat="1" ht="13.5">
      <c r="M312" s="37"/>
      <c r="O312" s="38"/>
      <c r="P312" s="39"/>
      <c r="AC312" s="37"/>
      <c r="AE312" s="38"/>
      <c r="AG312" s="8"/>
      <c r="AH312" s="8"/>
      <c r="AI312" s="8"/>
      <c r="AJ312" s="8"/>
      <c r="AK312" s="8"/>
      <c r="AL312" s="8"/>
      <c r="AM312" s="8"/>
      <c r="AN312" s="8"/>
      <c r="AO312" s="8"/>
    </row>
    <row r="313" spans="13:41" s="7" customFormat="1" ht="13.5">
      <c r="M313" s="37"/>
      <c r="O313" s="38"/>
      <c r="P313" s="39"/>
      <c r="AC313" s="37"/>
      <c r="AE313" s="38"/>
      <c r="AG313" s="8"/>
      <c r="AH313" s="8"/>
      <c r="AI313" s="8"/>
      <c r="AJ313" s="8"/>
      <c r="AK313" s="8"/>
      <c r="AL313" s="8"/>
      <c r="AM313" s="8"/>
      <c r="AN313" s="8"/>
      <c r="AO313" s="8"/>
    </row>
    <row r="314" spans="13:41" s="7" customFormat="1" ht="13.5">
      <c r="M314" s="37"/>
      <c r="O314" s="38"/>
      <c r="P314" s="39"/>
      <c r="AC314" s="37"/>
      <c r="AE314" s="38"/>
      <c r="AG314" s="8"/>
      <c r="AH314" s="8"/>
      <c r="AI314" s="8"/>
      <c r="AJ314" s="8"/>
      <c r="AK314" s="8"/>
      <c r="AL314" s="8"/>
      <c r="AM314" s="8"/>
      <c r="AN314" s="8"/>
      <c r="AO314" s="8"/>
    </row>
    <row r="315" spans="13:41" s="7" customFormat="1" ht="13.5">
      <c r="M315" s="37"/>
      <c r="O315" s="38"/>
      <c r="P315" s="39"/>
      <c r="AC315" s="37"/>
      <c r="AE315" s="38"/>
      <c r="AG315" s="8"/>
      <c r="AH315" s="8"/>
      <c r="AI315" s="8"/>
      <c r="AJ315" s="8"/>
      <c r="AK315" s="8"/>
      <c r="AL315" s="8"/>
      <c r="AM315" s="8"/>
      <c r="AN315" s="8"/>
      <c r="AO315" s="8"/>
    </row>
    <row r="316" spans="13:41" s="7" customFormat="1" ht="13.5">
      <c r="M316" s="37"/>
      <c r="O316" s="38"/>
      <c r="P316" s="39"/>
      <c r="AC316" s="37"/>
      <c r="AE316" s="38"/>
      <c r="AG316" s="8"/>
      <c r="AH316" s="8"/>
      <c r="AI316" s="8"/>
      <c r="AJ316" s="8"/>
      <c r="AK316" s="8"/>
      <c r="AL316" s="8"/>
      <c r="AM316" s="8"/>
      <c r="AN316" s="8"/>
      <c r="AO316" s="8"/>
    </row>
    <row r="317" spans="13:41" s="7" customFormat="1" ht="13.5">
      <c r="M317" s="37"/>
      <c r="O317" s="38"/>
      <c r="P317" s="39"/>
      <c r="AC317" s="37"/>
      <c r="AE317" s="38"/>
      <c r="AG317" s="8"/>
      <c r="AH317" s="8"/>
      <c r="AI317" s="8"/>
      <c r="AJ317" s="8"/>
      <c r="AK317" s="8"/>
      <c r="AL317" s="8"/>
      <c r="AM317" s="8"/>
      <c r="AN317" s="8"/>
      <c r="AO317" s="8"/>
    </row>
    <row r="318" spans="13:41" s="7" customFormat="1" ht="13.5">
      <c r="M318" s="37"/>
      <c r="O318" s="38"/>
      <c r="P318" s="39"/>
      <c r="AC318" s="37"/>
      <c r="AE318" s="38"/>
      <c r="AG318" s="8"/>
      <c r="AH318" s="8"/>
      <c r="AI318" s="8"/>
      <c r="AJ318" s="8"/>
      <c r="AK318" s="8"/>
      <c r="AL318" s="8"/>
      <c r="AM318" s="8"/>
      <c r="AN318" s="8"/>
      <c r="AO318" s="8"/>
    </row>
    <row r="319" spans="13:41" s="7" customFormat="1" ht="13.5">
      <c r="M319" s="37"/>
      <c r="O319" s="38"/>
      <c r="P319" s="39"/>
      <c r="AC319" s="37"/>
      <c r="AE319" s="38"/>
      <c r="AG319" s="8"/>
      <c r="AH319" s="8"/>
      <c r="AI319" s="8"/>
      <c r="AJ319" s="8"/>
      <c r="AK319" s="8"/>
      <c r="AL319" s="8"/>
      <c r="AM319" s="8"/>
      <c r="AN319" s="8"/>
      <c r="AO319" s="8"/>
    </row>
    <row r="320" spans="13:41" s="7" customFormat="1" ht="13.5">
      <c r="M320" s="37"/>
      <c r="O320" s="38"/>
      <c r="P320" s="39"/>
      <c r="AC320" s="37"/>
      <c r="AE320" s="38"/>
      <c r="AG320" s="8"/>
      <c r="AH320" s="8"/>
      <c r="AI320" s="8"/>
      <c r="AJ320" s="8"/>
      <c r="AK320" s="8"/>
      <c r="AL320" s="8"/>
      <c r="AM320" s="8"/>
      <c r="AN320" s="8"/>
      <c r="AO320" s="8"/>
    </row>
    <row r="321" spans="13:41" s="7" customFormat="1" ht="13.5">
      <c r="M321" s="37"/>
      <c r="O321" s="38"/>
      <c r="P321" s="39"/>
      <c r="AC321" s="37"/>
      <c r="AE321" s="38"/>
      <c r="AG321" s="8"/>
      <c r="AH321" s="8"/>
      <c r="AI321" s="8"/>
      <c r="AJ321" s="8"/>
      <c r="AK321" s="8"/>
      <c r="AL321" s="8"/>
      <c r="AM321" s="8"/>
      <c r="AN321" s="8"/>
      <c r="AO321" s="8"/>
    </row>
    <row r="322" spans="13:41" s="7" customFormat="1" ht="13.5">
      <c r="M322" s="37"/>
      <c r="O322" s="38"/>
      <c r="P322" s="39"/>
      <c r="AC322" s="37"/>
      <c r="AE322" s="38"/>
      <c r="AG322" s="8"/>
      <c r="AH322" s="8"/>
      <c r="AI322" s="8"/>
      <c r="AJ322" s="8"/>
      <c r="AK322" s="8"/>
      <c r="AL322" s="8"/>
      <c r="AM322" s="8"/>
      <c r="AN322" s="8"/>
      <c r="AO322" s="8"/>
    </row>
    <row r="323" spans="13:41" s="7" customFormat="1" ht="13.5">
      <c r="M323" s="37"/>
      <c r="O323" s="38"/>
      <c r="P323" s="39"/>
      <c r="AC323" s="37"/>
      <c r="AE323" s="38"/>
      <c r="AG323" s="8"/>
      <c r="AH323" s="8"/>
      <c r="AI323" s="8"/>
      <c r="AJ323" s="8"/>
      <c r="AK323" s="8"/>
      <c r="AL323" s="8"/>
      <c r="AM323" s="8"/>
      <c r="AN323" s="8"/>
      <c r="AO323" s="8"/>
    </row>
    <row r="324" spans="13:41" s="7" customFormat="1" ht="13.5">
      <c r="M324" s="37"/>
      <c r="O324" s="38"/>
      <c r="P324" s="39"/>
      <c r="AC324" s="37"/>
      <c r="AE324" s="38"/>
      <c r="AG324" s="8"/>
      <c r="AH324" s="8"/>
      <c r="AI324" s="8"/>
      <c r="AJ324" s="8"/>
      <c r="AK324" s="8"/>
      <c r="AL324" s="8"/>
      <c r="AM324" s="8"/>
      <c r="AN324" s="8"/>
      <c r="AO324" s="8"/>
    </row>
    <row r="325" spans="13:41" s="7" customFormat="1" ht="13.5">
      <c r="M325" s="37"/>
      <c r="O325" s="38"/>
      <c r="P325" s="39"/>
      <c r="AC325" s="37"/>
      <c r="AE325" s="38"/>
      <c r="AG325" s="8"/>
      <c r="AH325" s="8"/>
      <c r="AI325" s="8"/>
      <c r="AJ325" s="8"/>
      <c r="AK325" s="8"/>
      <c r="AL325" s="8"/>
      <c r="AM325" s="8"/>
      <c r="AN325" s="8"/>
      <c r="AO325" s="8"/>
    </row>
    <row r="326" spans="13:41" s="7" customFormat="1" ht="13.5">
      <c r="M326" s="37"/>
      <c r="O326" s="38"/>
      <c r="P326" s="39"/>
      <c r="AC326" s="37"/>
      <c r="AE326" s="38"/>
      <c r="AG326" s="8"/>
      <c r="AH326" s="8"/>
      <c r="AI326" s="8"/>
      <c r="AJ326" s="8"/>
      <c r="AK326" s="8"/>
      <c r="AL326" s="8"/>
      <c r="AM326" s="8"/>
      <c r="AN326" s="8"/>
      <c r="AO326" s="8"/>
    </row>
    <row r="327" spans="13:41" s="7" customFormat="1" ht="13.5">
      <c r="M327" s="37"/>
      <c r="O327" s="38"/>
      <c r="P327" s="39"/>
      <c r="AC327" s="37"/>
      <c r="AE327" s="38"/>
      <c r="AG327" s="8"/>
      <c r="AH327" s="8"/>
      <c r="AI327" s="8"/>
      <c r="AJ327" s="8"/>
      <c r="AK327" s="8"/>
      <c r="AL327" s="8"/>
      <c r="AM327" s="8"/>
      <c r="AN327" s="8"/>
      <c r="AO327" s="8"/>
    </row>
    <row r="328" spans="13:41" s="7" customFormat="1" ht="13.5">
      <c r="M328" s="37"/>
      <c r="O328" s="38"/>
      <c r="P328" s="39"/>
      <c r="AC328" s="37"/>
      <c r="AE328" s="38"/>
      <c r="AG328" s="8"/>
      <c r="AH328" s="8"/>
      <c r="AI328" s="8"/>
      <c r="AJ328" s="8"/>
      <c r="AK328" s="8"/>
      <c r="AL328" s="8"/>
      <c r="AM328" s="8"/>
      <c r="AN328" s="8"/>
      <c r="AO328" s="8"/>
    </row>
    <row r="329" spans="13:41" s="7" customFormat="1" ht="13.5">
      <c r="M329" s="37"/>
      <c r="O329" s="38"/>
      <c r="P329" s="39"/>
      <c r="AC329" s="37"/>
      <c r="AE329" s="38"/>
      <c r="AG329" s="8"/>
      <c r="AH329" s="8"/>
      <c r="AI329" s="8"/>
      <c r="AJ329" s="8"/>
      <c r="AK329" s="8"/>
      <c r="AL329" s="8"/>
      <c r="AM329" s="8"/>
      <c r="AN329" s="8"/>
      <c r="AO329" s="8"/>
    </row>
    <row r="330" spans="13:41" s="7" customFormat="1" ht="13.5">
      <c r="M330" s="37"/>
      <c r="O330" s="38"/>
      <c r="P330" s="39"/>
      <c r="AC330" s="37"/>
      <c r="AE330" s="38"/>
      <c r="AG330" s="8"/>
      <c r="AH330" s="8"/>
      <c r="AI330" s="8"/>
      <c r="AJ330" s="8"/>
      <c r="AK330" s="8"/>
      <c r="AL330" s="8"/>
      <c r="AM330" s="8"/>
      <c r="AN330" s="8"/>
      <c r="AO330" s="8"/>
    </row>
    <row r="331" spans="13:41" s="7" customFormat="1" ht="13.5">
      <c r="M331" s="37"/>
      <c r="O331" s="38"/>
      <c r="P331" s="39"/>
      <c r="AC331" s="37"/>
      <c r="AE331" s="38"/>
      <c r="AG331" s="8"/>
      <c r="AH331" s="8"/>
      <c r="AI331" s="8"/>
      <c r="AJ331" s="8"/>
      <c r="AK331" s="8"/>
      <c r="AL331" s="8"/>
      <c r="AM331" s="8"/>
      <c r="AN331" s="8"/>
      <c r="AO331" s="8"/>
    </row>
    <row r="332" spans="13:41" s="7" customFormat="1" ht="13.5">
      <c r="M332" s="37"/>
      <c r="O332" s="38"/>
      <c r="P332" s="39"/>
      <c r="AC332" s="37"/>
      <c r="AE332" s="38"/>
      <c r="AG332" s="8"/>
      <c r="AH332" s="8"/>
      <c r="AI332" s="8"/>
      <c r="AJ332" s="8"/>
      <c r="AK332" s="8"/>
      <c r="AL332" s="8"/>
      <c r="AM332" s="8"/>
      <c r="AN332" s="8"/>
      <c r="AO332" s="8"/>
    </row>
    <row r="333" spans="13:41" s="7" customFormat="1" ht="13.5">
      <c r="M333" s="37"/>
      <c r="O333" s="38"/>
      <c r="P333" s="39"/>
      <c r="AC333" s="37"/>
      <c r="AE333" s="38"/>
      <c r="AG333" s="8"/>
      <c r="AH333" s="8"/>
      <c r="AI333" s="8"/>
      <c r="AJ333" s="8"/>
      <c r="AK333" s="8"/>
      <c r="AL333" s="8"/>
      <c r="AM333" s="8"/>
      <c r="AN333" s="8"/>
      <c r="AO333" s="8"/>
    </row>
    <row r="334" spans="13:41" s="7" customFormat="1" ht="13.5">
      <c r="M334" s="37"/>
      <c r="O334" s="38"/>
      <c r="P334" s="39"/>
      <c r="AC334" s="37"/>
      <c r="AE334" s="38"/>
      <c r="AG334" s="8"/>
      <c r="AH334" s="8"/>
      <c r="AI334" s="8"/>
      <c r="AJ334" s="8"/>
      <c r="AK334" s="8"/>
      <c r="AL334" s="8"/>
      <c r="AM334" s="8"/>
      <c r="AN334" s="8"/>
      <c r="AO334" s="8"/>
    </row>
    <row r="335" spans="13:41" s="7" customFormat="1" ht="13.5">
      <c r="M335" s="37"/>
      <c r="O335" s="38"/>
      <c r="P335" s="39"/>
      <c r="AC335" s="37"/>
      <c r="AE335" s="38"/>
      <c r="AG335" s="8"/>
      <c r="AH335" s="8"/>
      <c r="AI335" s="8"/>
      <c r="AJ335" s="8"/>
      <c r="AK335" s="8"/>
      <c r="AL335" s="8"/>
      <c r="AM335" s="8"/>
      <c r="AN335" s="8"/>
      <c r="AO335" s="8"/>
    </row>
    <row r="336" spans="13:41" s="7" customFormat="1" ht="13.5">
      <c r="M336" s="37"/>
      <c r="O336" s="38"/>
      <c r="P336" s="39"/>
      <c r="AC336" s="37"/>
      <c r="AE336" s="38"/>
      <c r="AG336" s="8"/>
      <c r="AH336" s="8"/>
      <c r="AI336" s="8"/>
      <c r="AJ336" s="8"/>
      <c r="AK336" s="8"/>
      <c r="AL336" s="8"/>
      <c r="AM336" s="8"/>
      <c r="AN336" s="8"/>
      <c r="AO336" s="8"/>
    </row>
    <row r="337" spans="13:41" s="7" customFormat="1" ht="13.5">
      <c r="M337" s="37"/>
      <c r="O337" s="38"/>
      <c r="P337" s="39"/>
      <c r="AC337" s="37"/>
      <c r="AE337" s="38"/>
      <c r="AG337" s="8"/>
      <c r="AH337" s="8"/>
      <c r="AI337" s="8"/>
      <c r="AJ337" s="8"/>
      <c r="AK337" s="8"/>
      <c r="AL337" s="8"/>
      <c r="AM337" s="8"/>
      <c r="AN337" s="8"/>
      <c r="AO337" s="8"/>
    </row>
    <row r="338" spans="13:41" s="7" customFormat="1" ht="13.5">
      <c r="M338" s="37"/>
      <c r="O338" s="38"/>
      <c r="P338" s="39"/>
      <c r="AC338" s="37"/>
      <c r="AE338" s="38"/>
      <c r="AG338" s="8"/>
      <c r="AH338" s="8"/>
      <c r="AI338" s="8"/>
      <c r="AJ338" s="8"/>
      <c r="AK338" s="8"/>
      <c r="AL338" s="8"/>
      <c r="AM338" s="8"/>
      <c r="AN338" s="8"/>
      <c r="AO338" s="8"/>
    </row>
    <row r="339" spans="13:41" s="7" customFormat="1" ht="13.5">
      <c r="M339" s="37"/>
      <c r="O339" s="38"/>
      <c r="P339" s="39"/>
      <c r="AC339" s="37"/>
      <c r="AE339" s="38"/>
      <c r="AG339" s="8"/>
      <c r="AH339" s="8"/>
      <c r="AI339" s="8"/>
      <c r="AJ339" s="8"/>
      <c r="AK339" s="8"/>
      <c r="AL339" s="8"/>
      <c r="AM339" s="8"/>
      <c r="AN339" s="8"/>
      <c r="AO339" s="8"/>
    </row>
    <row r="340" spans="13:41" s="7" customFormat="1" ht="13.5">
      <c r="M340" s="37"/>
      <c r="O340" s="38"/>
      <c r="P340" s="39"/>
      <c r="AC340" s="37"/>
      <c r="AE340" s="38"/>
      <c r="AG340" s="8"/>
      <c r="AH340" s="8"/>
      <c r="AI340" s="8"/>
      <c r="AJ340" s="8"/>
      <c r="AK340" s="8"/>
      <c r="AL340" s="8"/>
      <c r="AM340" s="8"/>
      <c r="AN340" s="8"/>
      <c r="AO340" s="8"/>
    </row>
    <row r="341" spans="13:41" s="7" customFormat="1" ht="13.5">
      <c r="M341" s="37"/>
      <c r="O341" s="38"/>
      <c r="P341" s="39"/>
      <c r="AC341" s="37"/>
      <c r="AE341" s="38"/>
      <c r="AG341" s="8"/>
      <c r="AH341" s="8"/>
      <c r="AI341" s="8"/>
      <c r="AJ341" s="8"/>
      <c r="AK341" s="8"/>
      <c r="AL341" s="8"/>
      <c r="AM341" s="8"/>
      <c r="AN341" s="8"/>
      <c r="AO341" s="8"/>
    </row>
    <row r="342" spans="13:41" s="7" customFormat="1" ht="13.5">
      <c r="M342" s="37"/>
      <c r="O342" s="38"/>
      <c r="P342" s="39"/>
      <c r="AC342" s="37"/>
      <c r="AE342" s="38"/>
      <c r="AG342" s="8"/>
      <c r="AH342" s="8"/>
      <c r="AI342" s="8"/>
      <c r="AJ342" s="8"/>
      <c r="AK342" s="8"/>
      <c r="AL342" s="8"/>
      <c r="AM342" s="8"/>
      <c r="AN342" s="8"/>
      <c r="AO342" s="8"/>
    </row>
    <row r="343" spans="13:41" s="7" customFormat="1" ht="13.5">
      <c r="M343" s="37"/>
      <c r="O343" s="38"/>
      <c r="P343" s="39"/>
      <c r="AC343" s="37"/>
      <c r="AE343" s="38"/>
      <c r="AG343" s="8"/>
      <c r="AH343" s="8"/>
      <c r="AI343" s="8"/>
      <c r="AJ343" s="8"/>
      <c r="AK343" s="8"/>
      <c r="AL343" s="8"/>
      <c r="AM343" s="8"/>
      <c r="AN343" s="8"/>
      <c r="AO343" s="8"/>
    </row>
    <row r="344" spans="13:41" s="7" customFormat="1" ht="13.5">
      <c r="M344" s="37"/>
      <c r="O344" s="38"/>
      <c r="P344" s="39"/>
      <c r="AC344" s="37"/>
      <c r="AE344" s="38"/>
      <c r="AG344" s="8"/>
      <c r="AH344" s="8"/>
      <c r="AI344" s="8"/>
      <c r="AJ344" s="8"/>
      <c r="AK344" s="8"/>
      <c r="AL344" s="8"/>
      <c r="AM344" s="8"/>
      <c r="AN344" s="8"/>
      <c r="AO344" s="8"/>
    </row>
    <row r="345" spans="13:41" s="7" customFormat="1" ht="13.5">
      <c r="M345" s="37"/>
      <c r="O345" s="38"/>
      <c r="P345" s="39"/>
      <c r="AC345" s="37"/>
      <c r="AE345" s="38"/>
      <c r="AG345" s="8"/>
      <c r="AH345" s="8"/>
      <c r="AI345" s="8"/>
      <c r="AJ345" s="8"/>
      <c r="AK345" s="8"/>
      <c r="AL345" s="8"/>
      <c r="AM345" s="8"/>
      <c r="AN345" s="8"/>
      <c r="AO345" s="8"/>
    </row>
    <row r="346" spans="13:41" s="7" customFormat="1" ht="13.5">
      <c r="M346" s="37"/>
      <c r="O346" s="38"/>
      <c r="P346" s="39"/>
      <c r="AC346" s="37"/>
      <c r="AE346" s="38"/>
      <c r="AG346" s="8"/>
      <c r="AH346" s="8"/>
      <c r="AI346" s="8"/>
      <c r="AJ346" s="8"/>
      <c r="AK346" s="8"/>
      <c r="AL346" s="8"/>
      <c r="AM346" s="8"/>
      <c r="AN346" s="8"/>
      <c r="AO346" s="8"/>
    </row>
    <row r="347" spans="13:41" s="7" customFormat="1" ht="13.5">
      <c r="M347" s="37"/>
      <c r="O347" s="38"/>
      <c r="P347" s="39"/>
      <c r="AC347" s="37"/>
      <c r="AE347" s="38"/>
      <c r="AG347" s="8"/>
      <c r="AH347" s="8"/>
      <c r="AI347" s="8"/>
      <c r="AJ347" s="8"/>
      <c r="AK347" s="8"/>
      <c r="AL347" s="8"/>
      <c r="AM347" s="8"/>
      <c r="AN347" s="8"/>
      <c r="AO347" s="8"/>
    </row>
    <row r="348" spans="13:41" s="7" customFormat="1" ht="13.5">
      <c r="M348" s="37"/>
      <c r="O348" s="38"/>
      <c r="P348" s="39"/>
      <c r="AC348" s="37"/>
      <c r="AE348" s="38"/>
      <c r="AG348" s="8"/>
      <c r="AH348" s="8"/>
      <c r="AI348" s="8"/>
      <c r="AJ348" s="8"/>
      <c r="AK348" s="8"/>
      <c r="AL348" s="8"/>
      <c r="AM348" s="8"/>
      <c r="AN348" s="8"/>
      <c r="AO348" s="8"/>
    </row>
    <row r="349" spans="13:41" s="7" customFormat="1" ht="13.5">
      <c r="M349" s="37"/>
      <c r="O349" s="38"/>
      <c r="P349" s="39"/>
      <c r="AC349" s="37"/>
      <c r="AE349" s="38"/>
      <c r="AG349" s="8"/>
      <c r="AH349" s="8"/>
      <c r="AI349" s="8"/>
      <c r="AJ349" s="8"/>
      <c r="AK349" s="8"/>
      <c r="AL349" s="8"/>
      <c r="AM349" s="8"/>
      <c r="AN349" s="8"/>
      <c r="AO349" s="8"/>
    </row>
    <row r="350" spans="13:41" s="7" customFormat="1" ht="13.5">
      <c r="M350" s="37"/>
      <c r="O350" s="38"/>
      <c r="P350" s="39"/>
      <c r="AC350" s="37"/>
      <c r="AE350" s="38"/>
      <c r="AG350" s="8"/>
      <c r="AH350" s="8"/>
      <c r="AI350" s="8"/>
      <c r="AJ350" s="8"/>
      <c r="AK350" s="8"/>
      <c r="AL350" s="8"/>
      <c r="AM350" s="8"/>
      <c r="AN350" s="8"/>
      <c r="AO350" s="8"/>
    </row>
    <row r="351" spans="13:41" s="7" customFormat="1" ht="13.5">
      <c r="M351" s="37"/>
      <c r="O351" s="38"/>
      <c r="P351" s="39"/>
      <c r="AC351" s="37"/>
      <c r="AE351" s="38"/>
      <c r="AG351" s="8"/>
      <c r="AH351" s="8"/>
      <c r="AI351" s="8"/>
      <c r="AJ351" s="8"/>
      <c r="AK351" s="8"/>
      <c r="AL351" s="8"/>
      <c r="AM351" s="8"/>
      <c r="AN351" s="8"/>
      <c r="AO351" s="8"/>
    </row>
    <row r="352" spans="13:41" s="7" customFormat="1" ht="13.5">
      <c r="M352" s="37"/>
      <c r="O352" s="38"/>
      <c r="P352" s="39"/>
      <c r="AC352" s="37"/>
      <c r="AE352" s="38"/>
      <c r="AG352" s="8"/>
      <c r="AH352" s="8"/>
      <c r="AI352" s="8"/>
      <c r="AJ352" s="8"/>
      <c r="AK352" s="8"/>
      <c r="AL352" s="8"/>
      <c r="AM352" s="8"/>
      <c r="AN352" s="8"/>
      <c r="AO352" s="8"/>
    </row>
    <row r="353" spans="13:41" s="7" customFormat="1" ht="13.5">
      <c r="M353" s="37"/>
      <c r="O353" s="38"/>
      <c r="P353" s="39"/>
      <c r="AC353" s="37"/>
      <c r="AE353" s="38"/>
      <c r="AG353" s="8"/>
      <c r="AH353" s="8"/>
      <c r="AI353" s="8"/>
      <c r="AJ353" s="8"/>
      <c r="AK353" s="8"/>
      <c r="AL353" s="8"/>
      <c r="AM353" s="8"/>
      <c r="AN353" s="8"/>
      <c r="AO353" s="8"/>
    </row>
    <row r="354" spans="13:41" s="7" customFormat="1" ht="13.5">
      <c r="M354" s="37"/>
      <c r="O354" s="38"/>
      <c r="P354" s="39"/>
      <c r="AC354" s="37"/>
      <c r="AE354" s="38"/>
      <c r="AG354" s="8"/>
      <c r="AH354" s="8"/>
      <c r="AI354" s="8"/>
      <c r="AJ354" s="8"/>
      <c r="AK354" s="8"/>
      <c r="AL354" s="8"/>
      <c r="AM354" s="8"/>
      <c r="AN354" s="8"/>
      <c r="AO354" s="8"/>
    </row>
    <row r="355" spans="13:41" s="7" customFormat="1" ht="13.5">
      <c r="M355" s="37"/>
      <c r="O355" s="38"/>
      <c r="P355" s="39"/>
      <c r="AC355" s="37"/>
      <c r="AE355" s="38"/>
      <c r="AG355" s="8"/>
      <c r="AH355" s="8"/>
      <c r="AI355" s="8"/>
      <c r="AJ355" s="8"/>
      <c r="AK355" s="8"/>
      <c r="AL355" s="8"/>
      <c r="AM355" s="8"/>
      <c r="AN355" s="8"/>
      <c r="AO355" s="8"/>
    </row>
    <row r="356" spans="13:41" s="7" customFormat="1" ht="13.5">
      <c r="M356" s="37"/>
      <c r="O356" s="38"/>
      <c r="P356" s="39"/>
      <c r="AC356" s="37"/>
      <c r="AE356" s="38"/>
      <c r="AG356" s="8"/>
      <c r="AH356" s="8"/>
      <c r="AI356" s="8"/>
      <c r="AJ356" s="8"/>
      <c r="AK356" s="8"/>
      <c r="AL356" s="8"/>
      <c r="AM356" s="8"/>
      <c r="AN356" s="8"/>
      <c r="AO356" s="8"/>
    </row>
    <row r="357" spans="13:41" s="7" customFormat="1" ht="13.5">
      <c r="M357" s="37"/>
      <c r="O357" s="38"/>
      <c r="P357" s="39"/>
      <c r="AC357" s="37"/>
      <c r="AE357" s="38"/>
      <c r="AG357" s="8"/>
      <c r="AH357" s="8"/>
      <c r="AI357" s="8"/>
      <c r="AJ357" s="8"/>
      <c r="AK357" s="8"/>
      <c r="AL357" s="8"/>
      <c r="AM357" s="8"/>
      <c r="AN357" s="8"/>
      <c r="AO357" s="8"/>
    </row>
    <row r="358" spans="13:41" s="7" customFormat="1" ht="13.5">
      <c r="M358" s="37"/>
      <c r="O358" s="38"/>
      <c r="P358" s="39"/>
      <c r="AC358" s="37"/>
      <c r="AE358" s="38"/>
      <c r="AG358" s="8"/>
      <c r="AH358" s="8"/>
      <c r="AI358" s="8"/>
      <c r="AJ358" s="8"/>
      <c r="AK358" s="8"/>
      <c r="AL358" s="8"/>
      <c r="AM358" s="8"/>
      <c r="AN358" s="8"/>
      <c r="AO358" s="8"/>
    </row>
    <row r="359" spans="13:41" s="7" customFormat="1" ht="13.5">
      <c r="M359" s="37"/>
      <c r="O359" s="38"/>
      <c r="P359" s="39"/>
      <c r="AC359" s="37"/>
      <c r="AE359" s="38"/>
      <c r="AG359" s="8"/>
      <c r="AH359" s="8"/>
      <c r="AI359" s="8"/>
      <c r="AJ359" s="8"/>
      <c r="AK359" s="8"/>
      <c r="AL359" s="8"/>
      <c r="AM359" s="8"/>
      <c r="AN359" s="8"/>
      <c r="AO359" s="8"/>
    </row>
    <row r="360" spans="13:41" s="7" customFormat="1" ht="13.5">
      <c r="M360" s="37"/>
      <c r="O360" s="38"/>
      <c r="P360" s="39"/>
      <c r="AC360" s="37"/>
      <c r="AE360" s="38"/>
      <c r="AG360" s="8"/>
      <c r="AH360" s="8"/>
      <c r="AI360" s="8"/>
      <c r="AJ360" s="8"/>
      <c r="AK360" s="8"/>
      <c r="AL360" s="8"/>
      <c r="AM360" s="8"/>
      <c r="AN360" s="8"/>
      <c r="AO360" s="8"/>
    </row>
    <row r="361" spans="13:41" s="7" customFormat="1" ht="13.5">
      <c r="M361" s="37"/>
      <c r="O361" s="38"/>
      <c r="P361" s="39"/>
      <c r="AC361" s="37"/>
      <c r="AE361" s="38"/>
      <c r="AG361" s="8"/>
      <c r="AH361" s="8"/>
      <c r="AI361" s="8"/>
      <c r="AJ361" s="8"/>
      <c r="AK361" s="8"/>
      <c r="AL361" s="8"/>
      <c r="AM361" s="8"/>
      <c r="AN361" s="8"/>
      <c r="AO361" s="8"/>
    </row>
    <row r="362" spans="13:41" s="7" customFormat="1" ht="13.5">
      <c r="M362" s="37"/>
      <c r="O362" s="38"/>
      <c r="P362" s="39"/>
      <c r="AC362" s="37"/>
      <c r="AE362" s="38"/>
      <c r="AG362" s="8"/>
      <c r="AH362" s="8"/>
      <c r="AI362" s="8"/>
      <c r="AJ362" s="8"/>
      <c r="AK362" s="8"/>
      <c r="AL362" s="8"/>
      <c r="AM362" s="8"/>
      <c r="AN362" s="8"/>
      <c r="AO362" s="8"/>
    </row>
    <row r="363" spans="13:41" s="7" customFormat="1" ht="13.5">
      <c r="M363" s="37"/>
      <c r="O363" s="38"/>
      <c r="P363" s="39"/>
      <c r="AC363" s="37"/>
      <c r="AE363" s="38"/>
      <c r="AG363" s="8"/>
      <c r="AH363" s="8"/>
      <c r="AI363" s="8"/>
      <c r="AJ363" s="8"/>
      <c r="AK363" s="8"/>
      <c r="AL363" s="8"/>
      <c r="AM363" s="8"/>
      <c r="AN363" s="8"/>
      <c r="AO363" s="8"/>
    </row>
    <row r="364" spans="13:41" s="7" customFormat="1" ht="13.5">
      <c r="M364" s="37"/>
      <c r="O364" s="38"/>
      <c r="P364" s="39"/>
      <c r="AC364" s="37"/>
      <c r="AE364" s="38"/>
      <c r="AG364" s="8"/>
      <c r="AH364" s="8"/>
      <c r="AI364" s="8"/>
      <c r="AJ364" s="8"/>
      <c r="AK364" s="8"/>
      <c r="AL364" s="8"/>
      <c r="AM364" s="8"/>
      <c r="AN364" s="8"/>
      <c r="AO364" s="8"/>
    </row>
    <row r="365" spans="13:41" s="7" customFormat="1" ht="13.5">
      <c r="M365" s="37"/>
      <c r="O365" s="38"/>
      <c r="P365" s="39"/>
      <c r="AC365" s="37"/>
      <c r="AE365" s="38"/>
      <c r="AG365" s="8"/>
      <c r="AH365" s="8"/>
      <c r="AI365" s="8"/>
      <c r="AJ365" s="8"/>
      <c r="AK365" s="8"/>
      <c r="AL365" s="8"/>
      <c r="AM365" s="8"/>
      <c r="AN365" s="8"/>
      <c r="AO365" s="8"/>
    </row>
    <row r="366" spans="13:41" s="7" customFormat="1" ht="13.5">
      <c r="M366" s="37"/>
      <c r="O366" s="38"/>
      <c r="P366" s="39"/>
      <c r="AC366" s="37"/>
      <c r="AE366" s="38"/>
      <c r="AG366" s="8"/>
      <c r="AH366" s="8"/>
      <c r="AI366" s="8"/>
      <c r="AJ366" s="8"/>
      <c r="AK366" s="8"/>
      <c r="AL366" s="8"/>
      <c r="AM366" s="8"/>
      <c r="AN366" s="8"/>
      <c r="AO366" s="8"/>
    </row>
    <row r="367" spans="13:41" s="7" customFormat="1" ht="13.5">
      <c r="M367" s="37"/>
      <c r="O367" s="38"/>
      <c r="P367" s="39"/>
      <c r="AC367" s="37"/>
      <c r="AE367" s="38"/>
      <c r="AG367" s="8"/>
      <c r="AH367" s="8"/>
      <c r="AI367" s="8"/>
      <c r="AJ367" s="8"/>
      <c r="AK367" s="8"/>
      <c r="AL367" s="8"/>
      <c r="AM367" s="8"/>
      <c r="AN367" s="8"/>
      <c r="AO367" s="8"/>
    </row>
    <row r="368" spans="13:41" s="7" customFormat="1" ht="13.5">
      <c r="M368" s="37"/>
      <c r="O368" s="38"/>
      <c r="P368" s="39"/>
      <c r="AC368" s="37"/>
      <c r="AE368" s="38"/>
      <c r="AG368" s="8"/>
      <c r="AH368" s="8"/>
      <c r="AI368" s="8"/>
      <c r="AJ368" s="8"/>
      <c r="AK368" s="8"/>
      <c r="AL368" s="8"/>
      <c r="AM368" s="8"/>
      <c r="AN368" s="8"/>
      <c r="AO368" s="8"/>
    </row>
    <row r="369" spans="13:41" s="7" customFormat="1" ht="13.5">
      <c r="M369" s="37"/>
      <c r="O369" s="38"/>
      <c r="P369" s="39"/>
      <c r="AC369" s="37"/>
      <c r="AE369" s="38"/>
      <c r="AG369" s="8"/>
      <c r="AH369" s="8"/>
      <c r="AI369" s="8"/>
      <c r="AJ369" s="8"/>
      <c r="AK369" s="8"/>
      <c r="AL369" s="8"/>
      <c r="AM369" s="8"/>
      <c r="AN369" s="8"/>
      <c r="AO369" s="8"/>
    </row>
    <row r="370" spans="13:41" s="7" customFormat="1" ht="13.5">
      <c r="M370" s="37"/>
      <c r="O370" s="38"/>
      <c r="P370" s="39"/>
      <c r="AC370" s="37"/>
      <c r="AE370" s="38"/>
      <c r="AG370" s="8"/>
      <c r="AH370" s="8"/>
      <c r="AI370" s="8"/>
      <c r="AJ370" s="8"/>
      <c r="AK370" s="8"/>
      <c r="AL370" s="8"/>
      <c r="AM370" s="8"/>
      <c r="AN370" s="8"/>
      <c r="AO370" s="8"/>
    </row>
    <row r="371" spans="13:41" s="7" customFormat="1" ht="13.5">
      <c r="M371" s="37"/>
      <c r="O371" s="38"/>
      <c r="P371" s="39"/>
      <c r="AC371" s="37"/>
      <c r="AE371" s="38"/>
      <c r="AG371" s="8"/>
      <c r="AH371" s="8"/>
      <c r="AI371" s="8"/>
      <c r="AJ371" s="8"/>
      <c r="AK371" s="8"/>
      <c r="AL371" s="8"/>
      <c r="AM371" s="8"/>
      <c r="AN371" s="8"/>
      <c r="AO371" s="8"/>
    </row>
    <row r="372" spans="13:41" s="7" customFormat="1" ht="13.5">
      <c r="M372" s="37"/>
      <c r="O372" s="38"/>
      <c r="P372" s="39"/>
      <c r="AC372" s="37"/>
      <c r="AE372" s="38"/>
      <c r="AG372" s="8"/>
      <c r="AH372" s="8"/>
      <c r="AI372" s="8"/>
      <c r="AJ372" s="8"/>
      <c r="AK372" s="8"/>
      <c r="AL372" s="8"/>
      <c r="AM372" s="8"/>
      <c r="AN372" s="8"/>
      <c r="AO372" s="8"/>
    </row>
    <row r="373" spans="13:41" s="7" customFormat="1" ht="13.5">
      <c r="M373" s="37"/>
      <c r="O373" s="38"/>
      <c r="P373" s="39"/>
      <c r="AC373" s="37"/>
      <c r="AE373" s="38"/>
      <c r="AG373" s="8"/>
      <c r="AH373" s="8"/>
      <c r="AI373" s="8"/>
      <c r="AJ373" s="8"/>
      <c r="AK373" s="8"/>
      <c r="AL373" s="8"/>
      <c r="AM373" s="8"/>
      <c r="AN373" s="8"/>
      <c r="AO373" s="8"/>
    </row>
    <row r="374" spans="13:41" s="7" customFormat="1" ht="13.5">
      <c r="M374" s="37"/>
      <c r="O374" s="38"/>
      <c r="P374" s="39"/>
      <c r="AC374" s="37"/>
      <c r="AE374" s="38"/>
      <c r="AG374" s="8"/>
      <c r="AH374" s="8"/>
      <c r="AI374" s="8"/>
      <c r="AJ374" s="8"/>
      <c r="AK374" s="8"/>
      <c r="AL374" s="8"/>
      <c r="AM374" s="8"/>
      <c r="AN374" s="8"/>
      <c r="AO374" s="8"/>
    </row>
    <row r="375" spans="13:41" s="7" customFormat="1" ht="13.5">
      <c r="M375" s="37"/>
      <c r="O375" s="38"/>
      <c r="P375" s="39"/>
      <c r="AC375" s="37"/>
      <c r="AE375" s="38"/>
      <c r="AG375" s="8"/>
      <c r="AH375" s="8"/>
      <c r="AI375" s="8"/>
      <c r="AJ375" s="8"/>
      <c r="AK375" s="8"/>
      <c r="AL375" s="8"/>
      <c r="AM375" s="8"/>
      <c r="AN375" s="8"/>
      <c r="AO375" s="8"/>
    </row>
    <row r="376" spans="13:41" s="7" customFormat="1" ht="13.5">
      <c r="M376" s="37"/>
      <c r="O376" s="38"/>
      <c r="P376" s="39"/>
      <c r="AC376" s="37"/>
      <c r="AE376" s="38"/>
      <c r="AG376" s="8"/>
      <c r="AH376" s="8"/>
      <c r="AI376" s="8"/>
      <c r="AJ376" s="8"/>
      <c r="AK376" s="8"/>
      <c r="AL376" s="8"/>
      <c r="AM376" s="8"/>
      <c r="AN376" s="8"/>
      <c r="AO376" s="8"/>
    </row>
    <row r="377" spans="13:41" s="7" customFormat="1" ht="13.5">
      <c r="M377" s="37"/>
      <c r="O377" s="38"/>
      <c r="P377" s="39"/>
      <c r="AC377" s="37"/>
      <c r="AE377" s="38"/>
      <c r="AG377" s="8"/>
      <c r="AH377" s="8"/>
      <c r="AI377" s="8"/>
      <c r="AJ377" s="8"/>
      <c r="AK377" s="8"/>
      <c r="AL377" s="8"/>
      <c r="AM377" s="8"/>
      <c r="AN377" s="8"/>
      <c r="AO377" s="8"/>
    </row>
    <row r="378" spans="13:41" s="7" customFormat="1" ht="13.5">
      <c r="M378" s="37"/>
      <c r="O378" s="38"/>
      <c r="P378" s="39"/>
      <c r="AC378" s="37"/>
      <c r="AE378" s="38"/>
      <c r="AG378" s="8"/>
      <c r="AH378" s="8"/>
      <c r="AI378" s="8"/>
      <c r="AJ378" s="8"/>
      <c r="AK378" s="8"/>
      <c r="AL378" s="8"/>
      <c r="AM378" s="8"/>
      <c r="AN378" s="8"/>
      <c r="AO378" s="8"/>
    </row>
    <row r="379" spans="13:41" s="7" customFormat="1" ht="13.5">
      <c r="M379" s="37"/>
      <c r="O379" s="38"/>
      <c r="P379" s="39"/>
      <c r="AC379" s="37"/>
      <c r="AE379" s="38"/>
      <c r="AG379" s="8"/>
      <c r="AH379" s="8"/>
      <c r="AI379" s="8"/>
      <c r="AJ379" s="8"/>
      <c r="AK379" s="8"/>
      <c r="AL379" s="8"/>
      <c r="AM379" s="8"/>
      <c r="AN379" s="8"/>
      <c r="AO379" s="8"/>
    </row>
    <row r="380" spans="13:41" s="7" customFormat="1" ht="13.5">
      <c r="M380" s="37"/>
      <c r="O380" s="38"/>
      <c r="P380" s="39"/>
      <c r="AC380" s="37"/>
      <c r="AE380" s="38"/>
      <c r="AG380" s="8"/>
      <c r="AH380" s="8"/>
      <c r="AI380" s="8"/>
      <c r="AJ380" s="8"/>
      <c r="AK380" s="8"/>
      <c r="AL380" s="8"/>
      <c r="AM380" s="8"/>
      <c r="AN380" s="8"/>
      <c r="AO380" s="8"/>
    </row>
    <row r="381" spans="13:41" s="7" customFormat="1" ht="13.5">
      <c r="M381" s="37"/>
      <c r="O381" s="38"/>
      <c r="P381" s="39"/>
      <c r="AC381" s="37"/>
      <c r="AE381" s="38"/>
      <c r="AG381" s="8"/>
      <c r="AH381" s="8"/>
      <c r="AI381" s="8"/>
      <c r="AJ381" s="8"/>
      <c r="AK381" s="8"/>
      <c r="AL381" s="8"/>
      <c r="AM381" s="8"/>
      <c r="AN381" s="8"/>
      <c r="AO381" s="8"/>
    </row>
    <row r="382" spans="13:41" s="7" customFormat="1" ht="13.5">
      <c r="M382" s="37"/>
      <c r="O382" s="38"/>
      <c r="P382" s="39"/>
      <c r="AC382" s="37"/>
      <c r="AE382" s="38"/>
      <c r="AG382" s="8"/>
      <c r="AH382" s="8"/>
      <c r="AI382" s="8"/>
      <c r="AJ382" s="8"/>
      <c r="AK382" s="8"/>
      <c r="AL382" s="8"/>
      <c r="AM382" s="8"/>
      <c r="AN382" s="8"/>
      <c r="AO382" s="8"/>
    </row>
    <row r="383" spans="13:41" s="7" customFormat="1" ht="13.5">
      <c r="M383" s="37"/>
      <c r="O383" s="38"/>
      <c r="P383" s="39"/>
      <c r="AC383" s="37"/>
      <c r="AE383" s="38"/>
      <c r="AG383" s="8"/>
      <c r="AH383" s="8"/>
      <c r="AI383" s="8"/>
      <c r="AJ383" s="8"/>
      <c r="AK383" s="8"/>
      <c r="AL383" s="8"/>
      <c r="AM383" s="8"/>
      <c r="AN383" s="8"/>
      <c r="AO383" s="8"/>
    </row>
    <row r="384" spans="13:41" s="7" customFormat="1" ht="13.5">
      <c r="M384" s="37"/>
      <c r="O384" s="38"/>
      <c r="P384" s="39"/>
      <c r="AC384" s="37"/>
      <c r="AE384" s="38"/>
      <c r="AG384" s="8"/>
      <c r="AH384" s="8"/>
      <c r="AI384" s="8"/>
      <c r="AJ384" s="8"/>
      <c r="AK384" s="8"/>
      <c r="AL384" s="8"/>
      <c r="AM384" s="8"/>
      <c r="AN384" s="8"/>
      <c r="AO384" s="8"/>
    </row>
    <row r="385" spans="13:41" s="7" customFormat="1" ht="13.5">
      <c r="M385" s="37"/>
      <c r="O385" s="38"/>
      <c r="P385" s="39"/>
      <c r="AC385" s="37"/>
      <c r="AE385" s="38"/>
      <c r="AG385" s="8"/>
      <c r="AH385" s="8"/>
      <c r="AI385" s="8"/>
      <c r="AJ385" s="8"/>
      <c r="AK385" s="8"/>
      <c r="AL385" s="8"/>
      <c r="AM385" s="8"/>
      <c r="AN385" s="8"/>
      <c r="AO385" s="8"/>
    </row>
    <row r="386" spans="13:41" s="7" customFormat="1" ht="13.5">
      <c r="M386" s="37"/>
      <c r="O386" s="38"/>
      <c r="P386" s="39"/>
      <c r="AC386" s="37"/>
      <c r="AE386" s="38"/>
      <c r="AG386" s="8"/>
      <c r="AH386" s="8"/>
      <c r="AI386" s="8"/>
      <c r="AJ386" s="8"/>
      <c r="AK386" s="8"/>
      <c r="AL386" s="8"/>
      <c r="AM386" s="8"/>
      <c r="AN386" s="8"/>
      <c r="AO386" s="8"/>
    </row>
    <row r="387" spans="13:41" s="7" customFormat="1" ht="13.5">
      <c r="M387" s="37"/>
      <c r="O387" s="38"/>
      <c r="P387" s="39"/>
      <c r="AC387" s="37"/>
      <c r="AE387" s="38"/>
      <c r="AG387" s="8"/>
      <c r="AH387" s="8"/>
      <c r="AI387" s="8"/>
      <c r="AJ387" s="8"/>
      <c r="AK387" s="8"/>
      <c r="AL387" s="8"/>
      <c r="AM387" s="8"/>
      <c r="AN387" s="8"/>
      <c r="AO387" s="8"/>
    </row>
    <row r="388" spans="13:41" s="7" customFormat="1" ht="13.5">
      <c r="M388" s="37"/>
      <c r="O388" s="38"/>
      <c r="P388" s="39"/>
      <c r="AC388" s="37"/>
      <c r="AE388" s="38"/>
      <c r="AG388" s="8"/>
      <c r="AH388" s="8"/>
      <c r="AI388" s="8"/>
      <c r="AJ388" s="8"/>
      <c r="AK388" s="8"/>
      <c r="AL388" s="8"/>
      <c r="AM388" s="8"/>
      <c r="AN388" s="8"/>
      <c r="AO388" s="8"/>
    </row>
    <row r="389" spans="13:41" s="7" customFormat="1" ht="13.5">
      <c r="M389" s="37"/>
      <c r="O389" s="38"/>
      <c r="P389" s="39"/>
      <c r="AC389" s="37"/>
      <c r="AE389" s="38"/>
      <c r="AG389" s="8"/>
      <c r="AH389" s="8"/>
      <c r="AI389" s="8"/>
      <c r="AJ389" s="8"/>
      <c r="AK389" s="8"/>
      <c r="AL389" s="8"/>
      <c r="AM389" s="8"/>
      <c r="AN389" s="8"/>
      <c r="AO389" s="8"/>
    </row>
    <row r="390" spans="13:41" s="7" customFormat="1" ht="13.5">
      <c r="M390" s="37"/>
      <c r="O390" s="38"/>
      <c r="P390" s="39"/>
      <c r="AC390" s="37"/>
      <c r="AE390" s="38"/>
      <c r="AG390" s="8"/>
      <c r="AH390" s="8"/>
      <c r="AI390" s="8"/>
      <c r="AJ390" s="8"/>
      <c r="AK390" s="8"/>
      <c r="AL390" s="8"/>
      <c r="AM390" s="8"/>
      <c r="AN390" s="8"/>
      <c r="AO390" s="8"/>
    </row>
    <row r="391" spans="13:41" s="7" customFormat="1" ht="13.5">
      <c r="M391" s="37"/>
      <c r="O391" s="38"/>
      <c r="P391" s="39"/>
      <c r="AC391" s="37"/>
      <c r="AE391" s="38"/>
      <c r="AG391" s="8"/>
      <c r="AH391" s="8"/>
      <c r="AI391" s="8"/>
      <c r="AJ391" s="8"/>
      <c r="AK391" s="8"/>
      <c r="AL391" s="8"/>
      <c r="AM391" s="8"/>
      <c r="AN391" s="8"/>
      <c r="AO391" s="8"/>
    </row>
    <row r="392" spans="13:41" s="7" customFormat="1" ht="13.5">
      <c r="M392" s="37"/>
      <c r="O392" s="38"/>
      <c r="P392" s="39"/>
      <c r="AC392" s="37"/>
      <c r="AE392" s="38"/>
      <c r="AG392" s="8"/>
      <c r="AH392" s="8"/>
      <c r="AI392" s="8"/>
      <c r="AJ392" s="8"/>
      <c r="AK392" s="8"/>
      <c r="AL392" s="8"/>
      <c r="AM392" s="8"/>
      <c r="AN392" s="8"/>
      <c r="AO392" s="8"/>
    </row>
    <row r="393" spans="13:41" s="7" customFormat="1" ht="13.5">
      <c r="M393" s="37"/>
      <c r="O393" s="38"/>
      <c r="P393" s="39"/>
      <c r="AC393" s="37"/>
      <c r="AE393" s="38"/>
      <c r="AG393" s="8"/>
      <c r="AH393" s="8"/>
      <c r="AI393" s="8"/>
      <c r="AJ393" s="8"/>
      <c r="AK393" s="8"/>
      <c r="AL393" s="8"/>
      <c r="AM393" s="8"/>
      <c r="AN393" s="8"/>
      <c r="AO393" s="8"/>
    </row>
    <row r="394" spans="13:41" s="7" customFormat="1" ht="13.5">
      <c r="M394" s="37"/>
      <c r="O394" s="38"/>
      <c r="P394" s="39"/>
      <c r="AC394" s="37"/>
      <c r="AE394" s="38"/>
      <c r="AG394" s="8"/>
      <c r="AH394" s="8"/>
      <c r="AI394" s="8"/>
      <c r="AJ394" s="8"/>
      <c r="AK394" s="8"/>
      <c r="AL394" s="8"/>
      <c r="AM394" s="8"/>
      <c r="AN394" s="8"/>
      <c r="AO394" s="8"/>
    </row>
    <row r="395" spans="13:41" s="7" customFormat="1" ht="13.5">
      <c r="M395" s="37"/>
      <c r="O395" s="38"/>
      <c r="P395" s="39"/>
      <c r="AC395" s="37"/>
      <c r="AE395" s="38"/>
      <c r="AG395" s="8"/>
      <c r="AH395" s="8"/>
      <c r="AI395" s="8"/>
      <c r="AJ395" s="8"/>
      <c r="AK395" s="8"/>
      <c r="AL395" s="8"/>
      <c r="AM395" s="8"/>
      <c r="AN395" s="8"/>
      <c r="AO395" s="8"/>
    </row>
    <row r="396" spans="13:41" s="7" customFormat="1" ht="13.5">
      <c r="M396" s="37"/>
      <c r="O396" s="38"/>
      <c r="P396" s="39"/>
      <c r="AC396" s="37"/>
      <c r="AE396" s="38"/>
      <c r="AG396" s="8"/>
      <c r="AH396" s="8"/>
      <c r="AI396" s="8"/>
      <c r="AJ396" s="8"/>
      <c r="AK396" s="8"/>
      <c r="AL396" s="8"/>
      <c r="AM396" s="8"/>
      <c r="AN396" s="8"/>
      <c r="AO396" s="8"/>
    </row>
    <row r="397" spans="13:41" s="7" customFormat="1" ht="13.5">
      <c r="M397" s="37"/>
      <c r="O397" s="38"/>
      <c r="P397" s="39"/>
      <c r="AC397" s="37"/>
      <c r="AE397" s="38"/>
      <c r="AG397" s="8"/>
      <c r="AH397" s="8"/>
      <c r="AI397" s="8"/>
      <c r="AJ397" s="8"/>
      <c r="AK397" s="8"/>
      <c r="AL397" s="8"/>
      <c r="AM397" s="8"/>
      <c r="AN397" s="8"/>
      <c r="AO397" s="8"/>
    </row>
    <row r="398" spans="13:41" s="7" customFormat="1" ht="13.5">
      <c r="M398" s="37"/>
      <c r="O398" s="38"/>
      <c r="P398" s="39"/>
      <c r="AC398" s="37"/>
      <c r="AE398" s="38"/>
      <c r="AG398" s="8"/>
      <c r="AH398" s="8"/>
      <c r="AI398" s="8"/>
      <c r="AJ398" s="8"/>
      <c r="AK398" s="8"/>
      <c r="AL398" s="8"/>
      <c r="AM398" s="8"/>
      <c r="AN398" s="8"/>
      <c r="AO398" s="8"/>
    </row>
    <row r="399" spans="13:41" s="7" customFormat="1" ht="13.5">
      <c r="M399" s="37"/>
      <c r="O399" s="38"/>
      <c r="P399" s="39"/>
      <c r="AC399" s="37"/>
      <c r="AE399" s="38"/>
      <c r="AG399" s="8"/>
      <c r="AH399" s="8"/>
      <c r="AI399" s="8"/>
      <c r="AJ399" s="8"/>
      <c r="AK399" s="8"/>
      <c r="AL399" s="8"/>
      <c r="AM399" s="8"/>
      <c r="AN399" s="8"/>
      <c r="AO399" s="8"/>
    </row>
    <row r="400" spans="13:41" s="7" customFormat="1" ht="13.5">
      <c r="M400" s="37"/>
      <c r="O400" s="38"/>
      <c r="P400" s="39"/>
      <c r="AC400" s="37"/>
      <c r="AE400" s="38"/>
      <c r="AG400" s="8"/>
      <c r="AH400" s="8"/>
      <c r="AI400" s="8"/>
      <c r="AJ400" s="8"/>
      <c r="AK400" s="8"/>
      <c r="AL400" s="8"/>
      <c r="AM400" s="8"/>
      <c r="AN400" s="8"/>
      <c r="AO400" s="8"/>
    </row>
    <row r="401" spans="13:41" s="7" customFormat="1" ht="13.5">
      <c r="M401" s="37"/>
      <c r="O401" s="38"/>
      <c r="P401" s="39"/>
      <c r="AC401" s="37"/>
      <c r="AE401" s="38"/>
      <c r="AG401" s="8"/>
      <c r="AH401" s="8"/>
      <c r="AI401" s="8"/>
      <c r="AJ401" s="8"/>
      <c r="AK401" s="8"/>
      <c r="AL401" s="8"/>
      <c r="AM401" s="8"/>
      <c r="AN401" s="8"/>
      <c r="AO401" s="8"/>
    </row>
    <row r="402" spans="13:41" s="7" customFormat="1" ht="13.5">
      <c r="M402" s="37"/>
      <c r="O402" s="38"/>
      <c r="P402" s="39"/>
      <c r="AC402" s="37"/>
      <c r="AE402" s="38"/>
      <c r="AG402" s="8"/>
      <c r="AH402" s="8"/>
      <c r="AI402" s="8"/>
      <c r="AJ402" s="8"/>
      <c r="AK402" s="8"/>
      <c r="AL402" s="8"/>
      <c r="AM402" s="8"/>
      <c r="AN402" s="8"/>
      <c r="AO402" s="8"/>
    </row>
    <row r="403" spans="13:41" s="7" customFormat="1" ht="13.5">
      <c r="M403" s="37"/>
      <c r="O403" s="38"/>
      <c r="P403" s="39"/>
      <c r="AC403" s="37"/>
      <c r="AE403" s="38"/>
      <c r="AG403" s="8"/>
      <c r="AH403" s="8"/>
      <c r="AI403" s="8"/>
      <c r="AJ403" s="8"/>
      <c r="AK403" s="8"/>
      <c r="AL403" s="8"/>
      <c r="AM403" s="8"/>
      <c r="AN403" s="8"/>
      <c r="AO403" s="8"/>
    </row>
    <row r="404" spans="13:41" s="7" customFormat="1" ht="13.5">
      <c r="M404" s="37"/>
      <c r="O404" s="38"/>
      <c r="P404" s="39"/>
      <c r="AC404" s="37"/>
      <c r="AE404" s="38"/>
      <c r="AG404" s="8"/>
      <c r="AH404" s="8"/>
      <c r="AI404" s="8"/>
      <c r="AJ404" s="8"/>
      <c r="AK404" s="8"/>
      <c r="AL404" s="8"/>
      <c r="AM404" s="8"/>
      <c r="AN404" s="8"/>
      <c r="AO404" s="8"/>
    </row>
    <row r="405" spans="13:41" s="7" customFormat="1" ht="13.5">
      <c r="M405" s="37"/>
      <c r="O405" s="38"/>
      <c r="P405" s="39"/>
      <c r="AC405" s="37"/>
      <c r="AE405" s="38"/>
      <c r="AG405" s="8"/>
      <c r="AH405" s="8"/>
      <c r="AI405" s="8"/>
      <c r="AJ405" s="8"/>
      <c r="AK405" s="8"/>
      <c r="AL405" s="8"/>
      <c r="AM405" s="8"/>
      <c r="AN405" s="8"/>
      <c r="AO405" s="8"/>
    </row>
    <row r="406" spans="13:41" s="7" customFormat="1" ht="13.5">
      <c r="M406" s="37"/>
      <c r="O406" s="38"/>
      <c r="P406" s="39"/>
      <c r="AC406" s="37"/>
      <c r="AE406" s="38"/>
      <c r="AG406" s="8"/>
      <c r="AH406" s="8"/>
      <c r="AI406" s="8"/>
      <c r="AJ406" s="8"/>
      <c r="AK406" s="8"/>
      <c r="AL406" s="8"/>
      <c r="AM406" s="8"/>
      <c r="AN406" s="8"/>
      <c r="AO406" s="8"/>
    </row>
    <row r="407" spans="13:41" s="7" customFormat="1" ht="13.5">
      <c r="M407" s="37"/>
      <c r="O407" s="38"/>
      <c r="P407" s="39"/>
      <c r="AC407" s="37"/>
      <c r="AE407" s="38"/>
      <c r="AG407" s="8"/>
      <c r="AH407" s="8"/>
      <c r="AI407" s="8"/>
      <c r="AJ407" s="8"/>
      <c r="AK407" s="8"/>
      <c r="AL407" s="8"/>
      <c r="AM407" s="8"/>
      <c r="AN407" s="8"/>
      <c r="AO407" s="8"/>
    </row>
    <row r="408" spans="13:41" s="7" customFormat="1" ht="13.5">
      <c r="M408" s="37"/>
      <c r="O408" s="38"/>
      <c r="P408" s="39"/>
      <c r="AC408" s="37"/>
      <c r="AE408" s="38"/>
      <c r="AG408" s="8"/>
      <c r="AH408" s="8"/>
      <c r="AI408" s="8"/>
      <c r="AJ408" s="8"/>
      <c r="AK408" s="8"/>
      <c r="AL408" s="8"/>
      <c r="AM408" s="8"/>
      <c r="AN408" s="8"/>
      <c r="AO408" s="8"/>
    </row>
    <row r="409" spans="13:41" s="7" customFormat="1" ht="13.5">
      <c r="M409" s="37"/>
      <c r="O409" s="38"/>
      <c r="P409" s="39"/>
      <c r="AC409" s="37"/>
      <c r="AE409" s="38"/>
      <c r="AG409" s="8"/>
      <c r="AH409" s="8"/>
      <c r="AI409" s="8"/>
      <c r="AJ409" s="8"/>
      <c r="AK409" s="8"/>
      <c r="AL409" s="8"/>
      <c r="AM409" s="8"/>
      <c r="AN409" s="8"/>
      <c r="AO409" s="8"/>
    </row>
    <row r="410" spans="13:41" s="7" customFormat="1" ht="13.5">
      <c r="M410" s="37"/>
      <c r="O410" s="38"/>
      <c r="P410" s="39"/>
      <c r="AC410" s="37"/>
      <c r="AE410" s="38"/>
      <c r="AG410" s="8"/>
      <c r="AH410" s="8"/>
      <c r="AI410" s="8"/>
      <c r="AJ410" s="8"/>
      <c r="AK410" s="8"/>
      <c r="AL410" s="8"/>
      <c r="AM410" s="8"/>
      <c r="AN410" s="8"/>
      <c r="AO410" s="8"/>
    </row>
    <row r="411" spans="13:41" s="7" customFormat="1" ht="13.5">
      <c r="M411" s="37"/>
      <c r="O411" s="38"/>
      <c r="P411" s="39"/>
      <c r="AC411" s="37"/>
      <c r="AE411" s="38"/>
      <c r="AG411" s="8"/>
      <c r="AH411" s="8"/>
      <c r="AI411" s="8"/>
      <c r="AJ411" s="8"/>
      <c r="AK411" s="8"/>
      <c r="AL411" s="8"/>
      <c r="AM411" s="8"/>
      <c r="AN411" s="8"/>
      <c r="AO411" s="8"/>
    </row>
    <row r="412" spans="13:41" s="7" customFormat="1" ht="13.5">
      <c r="M412" s="37"/>
      <c r="O412" s="38"/>
      <c r="P412" s="39"/>
      <c r="AC412" s="37"/>
      <c r="AE412" s="38"/>
      <c r="AG412" s="8"/>
      <c r="AH412" s="8"/>
      <c r="AI412" s="8"/>
      <c r="AJ412" s="8"/>
      <c r="AK412" s="8"/>
      <c r="AL412" s="8"/>
      <c r="AM412" s="8"/>
      <c r="AN412" s="8"/>
      <c r="AO412" s="8"/>
    </row>
    <row r="413" spans="13:41" s="7" customFormat="1" ht="13.5">
      <c r="M413" s="37"/>
      <c r="O413" s="38"/>
      <c r="P413" s="39"/>
      <c r="AC413" s="37"/>
      <c r="AE413" s="38"/>
      <c r="AG413" s="8"/>
      <c r="AH413" s="8"/>
      <c r="AI413" s="8"/>
      <c r="AJ413" s="8"/>
      <c r="AK413" s="8"/>
      <c r="AL413" s="8"/>
      <c r="AM413" s="8"/>
      <c r="AN413" s="8"/>
      <c r="AO413" s="8"/>
    </row>
    <row r="414" spans="13:41" s="7" customFormat="1" ht="13.5">
      <c r="M414" s="37"/>
      <c r="O414" s="38"/>
      <c r="P414" s="39"/>
      <c r="AC414" s="37"/>
      <c r="AE414" s="38"/>
      <c r="AG414" s="8"/>
      <c r="AH414" s="8"/>
      <c r="AI414" s="8"/>
      <c r="AJ414" s="8"/>
      <c r="AK414" s="8"/>
      <c r="AL414" s="8"/>
      <c r="AM414" s="8"/>
      <c r="AN414" s="8"/>
      <c r="AO414" s="8"/>
    </row>
    <row r="415" spans="13:41" s="7" customFormat="1" ht="13.5">
      <c r="M415" s="37"/>
      <c r="O415" s="38"/>
      <c r="P415" s="39"/>
      <c r="AC415" s="37"/>
      <c r="AE415" s="38"/>
      <c r="AG415" s="8"/>
      <c r="AH415" s="8"/>
      <c r="AI415" s="8"/>
      <c r="AJ415" s="8"/>
      <c r="AK415" s="8"/>
      <c r="AL415" s="8"/>
      <c r="AM415" s="8"/>
      <c r="AN415" s="8"/>
      <c r="AO415" s="8"/>
    </row>
    <row r="416" spans="13:41" s="7" customFormat="1" ht="13.5">
      <c r="M416" s="37"/>
      <c r="O416" s="38"/>
      <c r="P416" s="39"/>
      <c r="AC416" s="37"/>
      <c r="AE416" s="38"/>
      <c r="AG416" s="8"/>
      <c r="AH416" s="8"/>
      <c r="AI416" s="8"/>
      <c r="AJ416" s="8"/>
      <c r="AK416" s="8"/>
      <c r="AL416" s="8"/>
      <c r="AM416" s="8"/>
      <c r="AN416" s="8"/>
      <c r="AO416" s="8"/>
    </row>
    <row r="417" spans="13:41" s="7" customFormat="1" ht="13.5">
      <c r="M417" s="37"/>
      <c r="O417" s="38"/>
      <c r="P417" s="39"/>
      <c r="AC417" s="37"/>
      <c r="AE417" s="38"/>
      <c r="AG417" s="8"/>
      <c r="AH417" s="8"/>
      <c r="AI417" s="8"/>
      <c r="AJ417" s="8"/>
      <c r="AK417" s="8"/>
      <c r="AL417" s="8"/>
      <c r="AM417" s="8"/>
      <c r="AN417" s="8"/>
      <c r="AO417" s="8"/>
    </row>
    <row r="418" spans="13:41" s="7" customFormat="1" ht="13.5">
      <c r="M418" s="37"/>
      <c r="O418" s="38"/>
      <c r="P418" s="39"/>
      <c r="AC418" s="37"/>
      <c r="AE418" s="38"/>
      <c r="AG418" s="8"/>
      <c r="AH418" s="8"/>
      <c r="AI418" s="8"/>
      <c r="AJ418" s="8"/>
      <c r="AK418" s="8"/>
      <c r="AL418" s="8"/>
      <c r="AM418" s="8"/>
      <c r="AN418" s="8"/>
      <c r="AO418" s="8"/>
    </row>
    <row r="419" spans="13:41" s="7" customFormat="1" ht="13.5">
      <c r="M419" s="37"/>
      <c r="O419" s="38"/>
      <c r="P419" s="39"/>
      <c r="AC419" s="37"/>
      <c r="AE419" s="38"/>
      <c r="AG419" s="8"/>
      <c r="AH419" s="8"/>
      <c r="AI419" s="8"/>
      <c r="AJ419" s="8"/>
      <c r="AK419" s="8"/>
      <c r="AL419" s="8"/>
      <c r="AM419" s="8"/>
      <c r="AN419" s="8"/>
      <c r="AO419" s="8"/>
    </row>
    <row r="420" spans="13:41" s="7" customFormat="1" ht="13.5">
      <c r="M420" s="37"/>
      <c r="O420" s="38"/>
      <c r="P420" s="39"/>
      <c r="AC420" s="37"/>
      <c r="AE420" s="38"/>
      <c r="AG420" s="8"/>
      <c r="AH420" s="8"/>
      <c r="AI420" s="8"/>
      <c r="AJ420" s="8"/>
      <c r="AK420" s="8"/>
      <c r="AL420" s="8"/>
      <c r="AM420" s="8"/>
      <c r="AN420" s="8"/>
      <c r="AO420" s="8"/>
    </row>
    <row r="421" spans="13:41" s="7" customFormat="1" ht="13.5">
      <c r="M421" s="37"/>
      <c r="O421" s="38"/>
      <c r="P421" s="39"/>
      <c r="AC421" s="37"/>
      <c r="AE421" s="38"/>
      <c r="AG421" s="8"/>
      <c r="AH421" s="8"/>
      <c r="AI421" s="8"/>
      <c r="AJ421" s="8"/>
      <c r="AK421" s="8"/>
      <c r="AL421" s="8"/>
      <c r="AM421" s="8"/>
      <c r="AN421" s="8"/>
      <c r="AO421" s="8"/>
    </row>
    <row r="422" spans="13:41" s="7" customFormat="1" ht="13.5">
      <c r="M422" s="37"/>
      <c r="O422" s="38"/>
      <c r="P422" s="39"/>
      <c r="AC422" s="37"/>
      <c r="AE422" s="38"/>
      <c r="AG422" s="8"/>
      <c r="AH422" s="8"/>
      <c r="AI422" s="8"/>
      <c r="AJ422" s="8"/>
      <c r="AK422" s="8"/>
      <c r="AL422" s="8"/>
      <c r="AM422" s="8"/>
      <c r="AN422" s="8"/>
      <c r="AO422" s="8"/>
    </row>
    <row r="423" spans="13:41" s="7" customFormat="1" ht="13.5">
      <c r="M423" s="37"/>
      <c r="O423" s="38"/>
      <c r="P423" s="39"/>
      <c r="AC423" s="37"/>
      <c r="AE423" s="38"/>
      <c r="AG423" s="8"/>
      <c r="AH423" s="8"/>
      <c r="AI423" s="8"/>
      <c r="AJ423" s="8"/>
      <c r="AK423" s="8"/>
      <c r="AL423" s="8"/>
      <c r="AM423" s="8"/>
      <c r="AN423" s="8"/>
      <c r="AO423" s="8"/>
    </row>
    <row r="424" spans="13:41" s="7" customFormat="1" ht="13.5">
      <c r="M424" s="37"/>
      <c r="O424" s="38"/>
      <c r="P424" s="39"/>
      <c r="AC424" s="37"/>
      <c r="AE424" s="38"/>
      <c r="AG424" s="8"/>
      <c r="AH424" s="8"/>
      <c r="AI424" s="8"/>
      <c r="AJ424" s="8"/>
      <c r="AK424" s="8"/>
      <c r="AL424" s="8"/>
      <c r="AM424" s="8"/>
      <c r="AN424" s="8"/>
      <c r="AO424" s="8"/>
    </row>
    <row r="425" spans="13:41" s="7" customFormat="1" ht="13.5">
      <c r="M425" s="37"/>
      <c r="O425" s="38"/>
      <c r="P425" s="39"/>
      <c r="AC425" s="37"/>
      <c r="AE425" s="38"/>
      <c r="AG425" s="8"/>
      <c r="AH425" s="8"/>
      <c r="AI425" s="8"/>
      <c r="AJ425" s="8"/>
      <c r="AK425" s="8"/>
      <c r="AL425" s="8"/>
      <c r="AM425" s="8"/>
      <c r="AN425" s="8"/>
      <c r="AO425" s="8"/>
    </row>
    <row r="426" spans="13:41" s="7" customFormat="1" ht="13.5">
      <c r="M426" s="37"/>
      <c r="O426" s="38"/>
      <c r="P426" s="39"/>
      <c r="AC426" s="37"/>
      <c r="AE426" s="38"/>
      <c r="AG426" s="8"/>
      <c r="AH426" s="8"/>
      <c r="AI426" s="8"/>
      <c r="AJ426" s="8"/>
      <c r="AK426" s="8"/>
      <c r="AL426" s="8"/>
      <c r="AM426" s="8"/>
      <c r="AN426" s="8"/>
      <c r="AO426" s="8"/>
    </row>
    <row r="427" spans="13:41" s="7" customFormat="1" ht="13.5">
      <c r="M427" s="37"/>
      <c r="O427" s="38"/>
      <c r="P427" s="39"/>
      <c r="AC427" s="37"/>
      <c r="AE427" s="38"/>
      <c r="AG427" s="8"/>
      <c r="AH427" s="8"/>
      <c r="AI427" s="8"/>
      <c r="AJ427" s="8"/>
      <c r="AK427" s="8"/>
      <c r="AL427" s="8"/>
      <c r="AM427" s="8"/>
      <c r="AN427" s="8"/>
      <c r="AO427" s="8"/>
    </row>
    <row r="428" spans="13:41" s="7" customFormat="1" ht="13.5">
      <c r="M428" s="37"/>
      <c r="O428" s="38"/>
      <c r="P428" s="39"/>
      <c r="AC428" s="37"/>
      <c r="AE428" s="38"/>
      <c r="AG428" s="8"/>
      <c r="AH428" s="8"/>
      <c r="AI428" s="8"/>
      <c r="AJ428" s="8"/>
      <c r="AK428" s="8"/>
      <c r="AL428" s="8"/>
      <c r="AM428" s="8"/>
      <c r="AN428" s="8"/>
      <c r="AO428" s="8"/>
    </row>
    <row r="429" spans="13:41" s="7" customFormat="1" ht="13.5">
      <c r="M429" s="37"/>
      <c r="O429" s="38"/>
      <c r="P429" s="39"/>
      <c r="AC429" s="37"/>
      <c r="AE429" s="38"/>
      <c r="AG429" s="8"/>
      <c r="AH429" s="8"/>
      <c r="AI429" s="8"/>
      <c r="AJ429" s="8"/>
      <c r="AK429" s="8"/>
      <c r="AL429" s="8"/>
      <c r="AM429" s="8"/>
      <c r="AN429" s="8"/>
      <c r="AO429" s="8"/>
    </row>
    <row r="430" spans="13:41" s="7" customFormat="1" ht="13.5">
      <c r="M430" s="37"/>
      <c r="O430" s="38"/>
      <c r="P430" s="39"/>
      <c r="AC430" s="37"/>
      <c r="AE430" s="38"/>
      <c r="AG430" s="8"/>
      <c r="AH430" s="8"/>
      <c r="AI430" s="8"/>
      <c r="AJ430" s="8"/>
      <c r="AK430" s="8"/>
      <c r="AL430" s="8"/>
      <c r="AM430" s="8"/>
      <c r="AN430" s="8"/>
      <c r="AO430" s="8"/>
    </row>
    <row r="431" spans="13:41" s="7" customFormat="1" ht="13.5">
      <c r="M431" s="37"/>
      <c r="O431" s="38"/>
      <c r="P431" s="39"/>
      <c r="AC431" s="37"/>
      <c r="AE431" s="38"/>
      <c r="AG431" s="8"/>
      <c r="AH431" s="8"/>
      <c r="AI431" s="8"/>
      <c r="AJ431" s="8"/>
      <c r="AK431" s="8"/>
      <c r="AL431" s="8"/>
      <c r="AM431" s="8"/>
      <c r="AN431" s="8"/>
      <c r="AO431" s="8"/>
    </row>
    <row r="432" spans="13:41" s="7" customFormat="1" ht="13.5">
      <c r="M432" s="37"/>
      <c r="O432" s="38"/>
      <c r="P432" s="39"/>
      <c r="AC432" s="37"/>
      <c r="AE432" s="38"/>
      <c r="AG432" s="8"/>
      <c r="AH432" s="8"/>
      <c r="AI432" s="8"/>
      <c r="AJ432" s="8"/>
      <c r="AK432" s="8"/>
      <c r="AL432" s="8"/>
      <c r="AM432" s="8"/>
      <c r="AN432" s="8"/>
      <c r="AO432" s="8"/>
    </row>
    <row r="433" spans="13:41" s="7" customFormat="1" ht="13.5">
      <c r="M433" s="37"/>
      <c r="O433" s="38"/>
      <c r="P433" s="39"/>
      <c r="AC433" s="37"/>
      <c r="AE433" s="38"/>
      <c r="AG433" s="8"/>
      <c r="AH433" s="8"/>
      <c r="AI433" s="8"/>
      <c r="AJ433" s="8"/>
      <c r="AK433" s="8"/>
      <c r="AL433" s="8"/>
      <c r="AM433" s="8"/>
      <c r="AN433" s="8"/>
      <c r="AO433" s="8"/>
    </row>
    <row r="434" spans="13:41" s="7" customFormat="1" ht="13.5">
      <c r="M434" s="37"/>
      <c r="O434" s="38"/>
      <c r="P434" s="39"/>
      <c r="AC434" s="37"/>
      <c r="AE434" s="38"/>
      <c r="AG434" s="8"/>
      <c r="AH434" s="8"/>
      <c r="AI434" s="8"/>
      <c r="AJ434" s="8"/>
      <c r="AK434" s="8"/>
      <c r="AL434" s="8"/>
      <c r="AM434" s="8"/>
      <c r="AN434" s="8"/>
      <c r="AO434" s="8"/>
    </row>
    <row r="435" spans="13:41" s="7" customFormat="1" ht="13.5">
      <c r="M435" s="37"/>
      <c r="O435" s="38"/>
      <c r="P435" s="39"/>
      <c r="AC435" s="37"/>
      <c r="AE435" s="38"/>
      <c r="AG435" s="8"/>
      <c r="AH435" s="8"/>
      <c r="AI435" s="8"/>
      <c r="AJ435" s="8"/>
      <c r="AK435" s="8"/>
      <c r="AL435" s="8"/>
      <c r="AM435" s="8"/>
      <c r="AN435" s="8"/>
      <c r="AO435" s="8"/>
    </row>
    <row r="436" spans="13:41" s="7" customFormat="1" ht="13.5">
      <c r="M436" s="37"/>
      <c r="O436" s="38"/>
      <c r="P436" s="39"/>
      <c r="AC436" s="37"/>
      <c r="AE436" s="38"/>
      <c r="AG436" s="8"/>
      <c r="AH436" s="8"/>
      <c r="AI436" s="8"/>
      <c r="AJ436" s="8"/>
      <c r="AK436" s="8"/>
      <c r="AL436" s="8"/>
      <c r="AM436" s="8"/>
      <c r="AN436" s="8"/>
      <c r="AO436" s="8"/>
    </row>
    <row r="437" spans="13:41" s="7" customFormat="1" ht="13.5">
      <c r="M437" s="37"/>
      <c r="O437" s="38"/>
      <c r="P437" s="39"/>
      <c r="AC437" s="37"/>
      <c r="AE437" s="38"/>
      <c r="AG437" s="8"/>
      <c r="AH437" s="8"/>
      <c r="AI437" s="8"/>
      <c r="AJ437" s="8"/>
      <c r="AK437" s="8"/>
      <c r="AL437" s="8"/>
      <c r="AM437" s="8"/>
      <c r="AN437" s="8"/>
      <c r="AO437" s="8"/>
    </row>
    <row r="438" spans="13:41" s="7" customFormat="1" ht="13.5">
      <c r="M438" s="37"/>
      <c r="O438" s="38"/>
      <c r="P438" s="39"/>
      <c r="AC438" s="37"/>
      <c r="AE438" s="38"/>
      <c r="AG438" s="8"/>
      <c r="AH438" s="8"/>
      <c r="AI438" s="8"/>
      <c r="AJ438" s="8"/>
      <c r="AK438" s="8"/>
      <c r="AL438" s="8"/>
      <c r="AM438" s="8"/>
      <c r="AN438" s="8"/>
      <c r="AO438" s="8"/>
    </row>
    <row r="439" spans="13:41" s="7" customFormat="1" ht="13.5">
      <c r="M439" s="37"/>
      <c r="O439" s="38"/>
      <c r="P439" s="39"/>
      <c r="AC439" s="37"/>
      <c r="AE439" s="38"/>
      <c r="AG439" s="8"/>
      <c r="AH439" s="8"/>
      <c r="AI439" s="8"/>
      <c r="AJ439" s="8"/>
      <c r="AK439" s="8"/>
      <c r="AL439" s="8"/>
      <c r="AM439" s="8"/>
      <c r="AN439" s="8"/>
      <c r="AO439" s="8"/>
    </row>
    <row r="440" spans="13:41" s="7" customFormat="1" ht="13.5">
      <c r="M440" s="37"/>
      <c r="O440" s="38"/>
      <c r="P440" s="39"/>
      <c r="AC440" s="37"/>
      <c r="AE440" s="38"/>
      <c r="AG440" s="8"/>
      <c r="AH440" s="8"/>
      <c r="AI440" s="8"/>
      <c r="AJ440" s="8"/>
      <c r="AK440" s="8"/>
      <c r="AL440" s="8"/>
      <c r="AM440" s="8"/>
      <c r="AN440" s="8"/>
      <c r="AO440" s="8"/>
    </row>
    <row r="441" spans="13:41" s="7" customFormat="1" ht="13.5">
      <c r="M441" s="37"/>
      <c r="O441" s="38"/>
      <c r="P441" s="39"/>
      <c r="AC441" s="37"/>
      <c r="AE441" s="38"/>
      <c r="AG441" s="8"/>
      <c r="AH441" s="8"/>
      <c r="AI441" s="8"/>
      <c r="AJ441" s="8"/>
      <c r="AK441" s="8"/>
      <c r="AL441" s="8"/>
      <c r="AM441" s="8"/>
      <c r="AN441" s="8"/>
      <c r="AO441" s="8"/>
    </row>
    <row r="442" spans="13:41" s="7" customFormat="1" ht="13.5">
      <c r="M442" s="37"/>
      <c r="O442" s="38"/>
      <c r="P442" s="39"/>
      <c r="AC442" s="37"/>
      <c r="AE442" s="38"/>
      <c r="AG442" s="8"/>
      <c r="AH442" s="8"/>
      <c r="AI442" s="8"/>
      <c r="AJ442" s="8"/>
      <c r="AK442" s="8"/>
      <c r="AL442" s="8"/>
      <c r="AM442" s="8"/>
      <c r="AN442" s="8"/>
      <c r="AO442" s="8"/>
    </row>
    <row r="443" spans="13:41" s="7" customFormat="1" ht="13.5">
      <c r="M443" s="37"/>
      <c r="O443" s="38"/>
      <c r="P443" s="39"/>
      <c r="AC443" s="37"/>
      <c r="AE443" s="38"/>
      <c r="AG443" s="8"/>
      <c r="AH443" s="8"/>
      <c r="AI443" s="8"/>
      <c r="AJ443" s="8"/>
      <c r="AK443" s="8"/>
      <c r="AL443" s="8"/>
      <c r="AM443" s="8"/>
      <c r="AN443" s="8"/>
      <c r="AO443" s="8"/>
    </row>
    <row r="444" spans="13:41" s="7" customFormat="1" ht="13.5">
      <c r="M444" s="37"/>
      <c r="O444" s="38"/>
      <c r="P444" s="39"/>
      <c r="AC444" s="37"/>
      <c r="AE444" s="38"/>
      <c r="AG444" s="8"/>
      <c r="AH444" s="8"/>
      <c r="AI444" s="8"/>
      <c r="AJ444" s="8"/>
      <c r="AK444" s="8"/>
      <c r="AL444" s="8"/>
      <c r="AM444" s="8"/>
      <c r="AN444" s="8"/>
      <c r="AO444" s="8"/>
    </row>
    <row r="445" spans="13:41" s="7" customFormat="1" ht="13.5">
      <c r="M445" s="37"/>
      <c r="O445" s="38"/>
      <c r="P445" s="39"/>
      <c r="AC445" s="37"/>
      <c r="AE445" s="38"/>
      <c r="AG445" s="8"/>
      <c r="AH445" s="8"/>
      <c r="AI445" s="8"/>
      <c r="AJ445" s="8"/>
      <c r="AK445" s="8"/>
      <c r="AL445" s="8"/>
      <c r="AM445" s="8"/>
      <c r="AN445" s="8"/>
      <c r="AO445" s="8"/>
    </row>
    <row r="446" spans="13:41" s="7" customFormat="1" ht="13.5">
      <c r="M446" s="37"/>
      <c r="O446" s="38"/>
      <c r="P446" s="39"/>
      <c r="AC446" s="37"/>
      <c r="AE446" s="38"/>
      <c r="AG446" s="8"/>
      <c r="AH446" s="8"/>
      <c r="AI446" s="8"/>
      <c r="AJ446" s="8"/>
      <c r="AK446" s="8"/>
      <c r="AL446" s="8"/>
      <c r="AM446" s="8"/>
      <c r="AN446" s="8"/>
      <c r="AO446" s="8"/>
    </row>
    <row r="447" spans="13:41" s="7" customFormat="1" ht="13.5">
      <c r="M447" s="37"/>
      <c r="O447" s="38"/>
      <c r="P447" s="39"/>
      <c r="AC447" s="37"/>
      <c r="AE447" s="38"/>
      <c r="AG447" s="8"/>
      <c r="AH447" s="8"/>
      <c r="AI447" s="8"/>
      <c r="AJ447" s="8"/>
      <c r="AK447" s="8"/>
      <c r="AL447" s="8"/>
      <c r="AM447" s="8"/>
      <c r="AN447" s="8"/>
      <c r="AO447" s="8"/>
    </row>
    <row r="448" spans="13:41" s="7" customFormat="1" ht="13.5">
      <c r="M448" s="37"/>
      <c r="O448" s="38"/>
      <c r="P448" s="39"/>
      <c r="AC448" s="37"/>
      <c r="AE448" s="38"/>
      <c r="AG448" s="8"/>
      <c r="AH448" s="8"/>
      <c r="AI448" s="8"/>
      <c r="AJ448" s="8"/>
      <c r="AK448" s="8"/>
      <c r="AL448" s="8"/>
      <c r="AM448" s="8"/>
      <c r="AN448" s="8"/>
      <c r="AO448" s="8"/>
    </row>
    <row r="449" spans="13:41" s="7" customFormat="1" ht="13.5">
      <c r="M449" s="37"/>
      <c r="O449" s="38"/>
      <c r="P449" s="39"/>
      <c r="AC449" s="37"/>
      <c r="AE449" s="38"/>
      <c r="AG449" s="8"/>
      <c r="AH449" s="8"/>
      <c r="AI449" s="8"/>
      <c r="AJ449" s="8"/>
      <c r="AK449" s="8"/>
      <c r="AL449" s="8"/>
      <c r="AM449" s="8"/>
      <c r="AN449" s="8"/>
      <c r="AO449" s="8"/>
    </row>
    <row r="450" spans="13:41" s="7" customFormat="1" ht="13.5">
      <c r="M450" s="37"/>
      <c r="O450" s="38"/>
      <c r="P450" s="39"/>
      <c r="AC450" s="37"/>
      <c r="AE450" s="38"/>
      <c r="AG450" s="8"/>
      <c r="AH450" s="8"/>
      <c r="AI450" s="8"/>
      <c r="AJ450" s="8"/>
      <c r="AK450" s="8"/>
      <c r="AL450" s="8"/>
      <c r="AM450" s="8"/>
      <c r="AN450" s="8"/>
      <c r="AO450" s="8"/>
    </row>
    <row r="451" spans="13:41" s="7" customFormat="1" ht="13.5">
      <c r="M451" s="37"/>
      <c r="O451" s="38"/>
      <c r="P451" s="39"/>
      <c r="AC451" s="37"/>
      <c r="AE451" s="38"/>
      <c r="AG451" s="8"/>
      <c r="AH451" s="8"/>
      <c r="AI451" s="8"/>
      <c r="AJ451" s="8"/>
      <c r="AK451" s="8"/>
      <c r="AL451" s="8"/>
      <c r="AM451" s="8"/>
      <c r="AN451" s="8"/>
      <c r="AO451" s="8"/>
    </row>
    <row r="452" spans="13:41" s="7" customFormat="1" ht="13.5">
      <c r="M452" s="37"/>
      <c r="O452" s="38"/>
      <c r="P452" s="39"/>
      <c r="AC452" s="37"/>
      <c r="AE452" s="38"/>
      <c r="AG452" s="8"/>
      <c r="AH452" s="8"/>
      <c r="AI452" s="8"/>
      <c r="AJ452" s="8"/>
      <c r="AK452" s="8"/>
      <c r="AL452" s="8"/>
      <c r="AM452" s="8"/>
      <c r="AN452" s="8"/>
      <c r="AO452" s="8"/>
    </row>
    <row r="453" spans="13:41" s="7" customFormat="1" ht="13.5">
      <c r="M453" s="37"/>
      <c r="O453" s="38"/>
      <c r="P453" s="39"/>
      <c r="AC453" s="37"/>
      <c r="AE453" s="38"/>
      <c r="AG453" s="8"/>
      <c r="AH453" s="8"/>
      <c r="AI453" s="8"/>
      <c r="AJ453" s="8"/>
      <c r="AK453" s="8"/>
      <c r="AL453" s="8"/>
      <c r="AM453" s="8"/>
      <c r="AN453" s="8"/>
      <c r="AO453" s="8"/>
    </row>
    <row r="454" spans="13:41" s="7" customFormat="1" ht="13.5">
      <c r="M454" s="37"/>
      <c r="O454" s="38"/>
      <c r="P454" s="39"/>
      <c r="AC454" s="37"/>
      <c r="AE454" s="38"/>
      <c r="AG454" s="8"/>
      <c r="AH454" s="8"/>
      <c r="AI454" s="8"/>
      <c r="AJ454" s="8"/>
      <c r="AK454" s="8"/>
      <c r="AL454" s="8"/>
      <c r="AM454" s="8"/>
      <c r="AN454" s="8"/>
      <c r="AO454" s="8"/>
    </row>
    <row r="455" spans="13:41" s="7" customFormat="1" ht="13.5">
      <c r="M455" s="37"/>
      <c r="O455" s="38"/>
      <c r="P455" s="39"/>
      <c r="AC455" s="37"/>
      <c r="AE455" s="38"/>
      <c r="AG455" s="8"/>
      <c r="AH455" s="8"/>
      <c r="AI455" s="8"/>
      <c r="AJ455" s="8"/>
      <c r="AK455" s="8"/>
      <c r="AL455" s="8"/>
      <c r="AM455" s="8"/>
      <c r="AN455" s="8"/>
      <c r="AO455" s="8"/>
    </row>
    <row r="456" spans="13:41" s="7" customFormat="1" ht="13.5">
      <c r="M456" s="37"/>
      <c r="O456" s="38"/>
      <c r="P456" s="39"/>
      <c r="AC456" s="37"/>
      <c r="AE456" s="38"/>
      <c r="AG456" s="8"/>
      <c r="AH456" s="8"/>
      <c r="AI456" s="8"/>
      <c r="AJ456" s="8"/>
      <c r="AK456" s="8"/>
      <c r="AL456" s="8"/>
      <c r="AM456" s="8"/>
      <c r="AN456" s="8"/>
      <c r="AO456" s="8"/>
    </row>
    <row r="457" spans="13:41" s="7" customFormat="1" ht="13.5">
      <c r="M457" s="37"/>
      <c r="O457" s="38"/>
      <c r="P457" s="39"/>
      <c r="AC457" s="37"/>
      <c r="AE457" s="38"/>
      <c r="AG457" s="8"/>
      <c r="AH457" s="8"/>
      <c r="AI457" s="8"/>
      <c r="AJ457" s="8"/>
      <c r="AK457" s="8"/>
      <c r="AL457" s="8"/>
      <c r="AM457" s="8"/>
      <c r="AN457" s="8"/>
      <c r="AO457" s="8"/>
    </row>
    <row r="458" spans="13:41" s="7" customFormat="1" ht="13.5">
      <c r="M458" s="37"/>
      <c r="O458" s="38"/>
      <c r="P458" s="39"/>
      <c r="AC458" s="37"/>
      <c r="AE458" s="38"/>
      <c r="AG458" s="8"/>
      <c r="AH458" s="8"/>
      <c r="AI458" s="8"/>
      <c r="AJ458" s="8"/>
      <c r="AK458" s="8"/>
      <c r="AL458" s="8"/>
      <c r="AM458" s="8"/>
      <c r="AN458" s="8"/>
      <c r="AO458" s="8"/>
    </row>
  </sheetData>
  <sheetProtection password="CC63" sheet="1"/>
  <mergeCells count="166">
    <mergeCell ref="N30:P30"/>
    <mergeCell ref="AH17:AI17"/>
    <mergeCell ref="AH18:AI18"/>
    <mergeCell ref="AH19:AI19"/>
    <mergeCell ref="AH20:AI20"/>
    <mergeCell ref="AF17:AG17"/>
    <mergeCell ref="Y19:AB19"/>
    <mergeCell ref="AF18:AG18"/>
    <mergeCell ref="AF19:AG19"/>
    <mergeCell ref="AF20:AG20"/>
    <mergeCell ref="F16:G16"/>
    <mergeCell ref="H16:J16"/>
    <mergeCell ref="M16:O16"/>
    <mergeCell ref="C1:S2"/>
    <mergeCell ref="M19:O19"/>
    <mergeCell ref="H18:J18"/>
    <mergeCell ref="M17:O17"/>
    <mergeCell ref="K17:L17"/>
    <mergeCell ref="K18:L18"/>
    <mergeCell ref="K19:L19"/>
    <mergeCell ref="H26:J26"/>
    <mergeCell ref="H19:J19"/>
    <mergeCell ref="AF21:AG21"/>
    <mergeCell ref="AB17:AC17"/>
    <mergeCell ref="Y21:AB21"/>
    <mergeCell ref="AD17:AE17"/>
    <mergeCell ref="AD21:AE21"/>
    <mergeCell ref="Y18:AB18"/>
    <mergeCell ref="AD19:AE19"/>
    <mergeCell ref="AD20:AE20"/>
    <mergeCell ref="Y20:AB20"/>
    <mergeCell ref="AD18:AE18"/>
    <mergeCell ref="K24:L24"/>
    <mergeCell ref="K25:L25"/>
    <mergeCell ref="M18:O18"/>
    <mergeCell ref="D17:E17"/>
    <mergeCell ref="D24:E24"/>
    <mergeCell ref="F22:G22"/>
    <mergeCell ref="H22:J22"/>
    <mergeCell ref="H21:J21"/>
    <mergeCell ref="B27:C27"/>
    <mergeCell ref="D27:E27"/>
    <mergeCell ref="F27:G27"/>
    <mergeCell ref="B26:C26"/>
    <mergeCell ref="D26:E26"/>
    <mergeCell ref="F25:G25"/>
    <mergeCell ref="H24:J24"/>
    <mergeCell ref="D25:E25"/>
    <mergeCell ref="F24:G24"/>
    <mergeCell ref="H25:J25"/>
    <mergeCell ref="H17:J17"/>
    <mergeCell ref="H20:J20"/>
    <mergeCell ref="F17:G17"/>
    <mergeCell ref="K20:L20"/>
    <mergeCell ref="K22:L22"/>
    <mergeCell ref="K23:L23"/>
    <mergeCell ref="F18:G18"/>
    <mergeCell ref="F19:G19"/>
    <mergeCell ref="F20:G20"/>
    <mergeCell ref="F21:G21"/>
    <mergeCell ref="F23:G23"/>
    <mergeCell ref="K21:L21"/>
    <mergeCell ref="H23:J23"/>
    <mergeCell ref="AJ87:AM88"/>
    <mergeCell ref="B25:C25"/>
    <mergeCell ref="B24:C24"/>
    <mergeCell ref="D18:E18"/>
    <mergeCell ref="D19:E19"/>
    <mergeCell ref="D20:E20"/>
    <mergeCell ref="D21:E21"/>
    <mergeCell ref="D23:E23"/>
    <mergeCell ref="D22:E22"/>
    <mergeCell ref="AK76:AL76"/>
    <mergeCell ref="AB75:AC75"/>
    <mergeCell ref="L56:M56"/>
    <mergeCell ref="AB56:AC56"/>
    <mergeCell ref="L58:M58"/>
    <mergeCell ref="AB58:AC58"/>
    <mergeCell ref="L60:M60"/>
    <mergeCell ref="AB60:AC60"/>
    <mergeCell ref="L62:N62"/>
    <mergeCell ref="L65:M65"/>
    <mergeCell ref="AB65:AC65"/>
    <mergeCell ref="AI78:AJ78"/>
    <mergeCell ref="AK78:AL78"/>
    <mergeCell ref="G79:I79"/>
    <mergeCell ref="L79:M79"/>
    <mergeCell ref="W79:Y79"/>
    <mergeCell ref="AK73:AL73"/>
    <mergeCell ref="AK74:AL74"/>
    <mergeCell ref="W75:Y75"/>
    <mergeCell ref="AB79:AC79"/>
    <mergeCell ref="AI76:AJ76"/>
    <mergeCell ref="A89:A96"/>
    <mergeCell ref="Q89:Q96"/>
    <mergeCell ref="W83:Y83"/>
    <mergeCell ref="AB83:AC83"/>
    <mergeCell ref="G87:I87"/>
    <mergeCell ref="AI98:AI99"/>
    <mergeCell ref="W91:Y91"/>
    <mergeCell ref="AB91:AC91"/>
    <mergeCell ref="G95:I95"/>
    <mergeCell ref="L95:M95"/>
    <mergeCell ref="AJ98:AM99"/>
    <mergeCell ref="G91:I91"/>
    <mergeCell ref="L91:M91"/>
    <mergeCell ref="A81:A88"/>
    <mergeCell ref="Q81:Q88"/>
    <mergeCell ref="AI82:AI83"/>
    <mergeCell ref="AJ82:AM83"/>
    <mergeCell ref="G83:I83"/>
    <mergeCell ref="L83:M83"/>
    <mergeCell ref="L87:M87"/>
    <mergeCell ref="W95:Y95"/>
    <mergeCell ref="W87:Y87"/>
    <mergeCell ref="AB87:AC87"/>
    <mergeCell ref="AI87:AI88"/>
    <mergeCell ref="A73:A80"/>
    <mergeCell ref="Q73:Q80"/>
    <mergeCell ref="AI73:AJ73"/>
    <mergeCell ref="AI74:AJ74"/>
    <mergeCell ref="G75:I75"/>
    <mergeCell ref="L75:M75"/>
    <mergeCell ref="L67:M67"/>
    <mergeCell ref="L69:M69"/>
    <mergeCell ref="AB69:AC69"/>
    <mergeCell ref="AO49:AO50"/>
    <mergeCell ref="L51:M51"/>
    <mergeCell ref="AB51:AC51"/>
    <mergeCell ref="AM51:AM52"/>
    <mergeCell ref="AO51:AO52"/>
    <mergeCell ref="L53:N53"/>
    <mergeCell ref="AB53:AD53"/>
    <mergeCell ref="AM48:AN49"/>
    <mergeCell ref="L44:N44"/>
    <mergeCell ref="AB44:AD44"/>
    <mergeCell ref="L47:M47"/>
    <mergeCell ref="AB47:AC47"/>
    <mergeCell ref="AG48:AJ49"/>
    <mergeCell ref="L49:M49"/>
    <mergeCell ref="AB49:AC49"/>
    <mergeCell ref="P24:R24"/>
    <mergeCell ref="P25:R25"/>
    <mergeCell ref="M20:O20"/>
    <mergeCell ref="M21:O21"/>
    <mergeCell ref="M22:O22"/>
    <mergeCell ref="M23:O23"/>
    <mergeCell ref="M24:O24"/>
    <mergeCell ref="M25:O25"/>
    <mergeCell ref="P23:R23"/>
    <mergeCell ref="P17:R17"/>
    <mergeCell ref="P18:R18"/>
    <mergeCell ref="P19:R19"/>
    <mergeCell ref="P20:R20"/>
    <mergeCell ref="P21:R21"/>
    <mergeCell ref="P22:R22"/>
    <mergeCell ref="E29:E30"/>
    <mergeCell ref="F29:L30"/>
    <mergeCell ref="M27:O27"/>
    <mergeCell ref="P26:R26"/>
    <mergeCell ref="P27:R27"/>
    <mergeCell ref="M26:O26"/>
    <mergeCell ref="K26:L26"/>
    <mergeCell ref="K27:L27"/>
    <mergeCell ref="H27:J27"/>
    <mergeCell ref="F26:G26"/>
  </mergeCells>
  <dataValidations count="4">
    <dataValidation type="list" allowBlank="1" showInputMessage="1" showErrorMessage="1" sqref="AM66">
      <formula1>"いる,いない"</formula1>
    </dataValidation>
    <dataValidation type="list" allowBlank="1" showInputMessage="1" showErrorMessage="1" sqref="Z69">
      <formula1>"2,5,7"</formula1>
    </dataValidation>
    <dataValidation allowBlank="1" showInputMessage="1" showErrorMessage="1" imeMode="off" sqref="F18:J27 M18:R23"/>
    <dataValidation allowBlank="1" showInputMessage="1" showErrorMessage="1" imeMode="on" sqref="D24:E27"/>
  </dataValidations>
  <printOptions horizontalCentered="1"/>
  <pageMargins left="0.1968503937007874" right="0.1968503937007874" top="1.7716535433070868" bottom="0.3937007874015748" header="0.7874015748031497" footer="0.1968503937007874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k-kushima</dc:creator>
  <cp:keywords/>
  <dc:description/>
  <cp:lastModifiedBy>zeimu08</cp:lastModifiedBy>
  <cp:lastPrinted>2023-06-05T07:03:41Z</cp:lastPrinted>
  <dcterms:created xsi:type="dcterms:W3CDTF">2017-04-28T01:46:40Z</dcterms:created>
  <dcterms:modified xsi:type="dcterms:W3CDTF">2023-06-05T07:06:17Z</dcterms:modified>
  <cp:category/>
  <cp:version/>
  <cp:contentType/>
  <cp:contentStatus/>
</cp:coreProperties>
</file>